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仮保存用\工事台帳テンプレ\"/>
    </mc:Choice>
  </mc:AlternateContent>
  <xr:revisionPtr revIDLastSave="0" documentId="13_ncr:1_{AF9C91C4-1FE7-4C86-BCDF-768291D4CA2C}" xr6:coauthVersionLast="47" xr6:coauthVersionMax="47" xr10:uidLastSave="{00000000-0000-0000-0000-000000000000}"/>
  <bookViews>
    <workbookView xWindow="28680" yWindow="-120" windowWidth="29040" windowHeight="15720" xr2:uid="{1B161E2C-C3E9-4A56-93DE-6CE8E8B14D84}"/>
  </bookViews>
  <sheets>
    <sheet name="工事台帳_税込入力" sheetId="1" r:id="rId1"/>
  </sheets>
  <definedNames>
    <definedName name="_xlnm.Print_Area" localSheetId="0">工事台帳_税込入力!$A$1:$BK$43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7" i="1" l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26" i="1"/>
  <c r="AG6" i="1"/>
  <c r="AG7" i="1" s="1"/>
  <c r="T43" i="1" l="1"/>
  <c r="BG17" i="1"/>
  <c r="BC17" i="1"/>
  <c r="BE4" i="1" s="1"/>
  <c r="AU17" i="1"/>
  <c r="AS4" i="1" s="1"/>
  <c r="BE5" i="1" l="1"/>
  <c r="BE6" i="1" s="1"/>
  <c r="BE7" i="1" s="1"/>
  <c r="AS6" i="1"/>
  <c r="AS7" i="1" s="1"/>
  <c r="N43" i="1" l="1"/>
  <c r="BW20" i="1"/>
  <c r="BW30" i="1" l="1"/>
  <c r="BW29" i="1"/>
  <c r="BW28" i="1"/>
  <c r="BW27" i="1"/>
  <c r="BW26" i="1"/>
  <c r="BW25" i="1"/>
  <c r="BW24" i="1"/>
  <c r="BW23" i="1"/>
  <c r="BW22" i="1"/>
  <c r="BW21" i="1"/>
  <c r="BW17" i="1"/>
  <c r="AE22" i="1" s="1"/>
  <c r="BW16" i="1"/>
  <c r="BW15" i="1"/>
  <c r="BW14" i="1"/>
  <c r="BW13" i="1"/>
  <c r="BW12" i="1"/>
  <c r="BW10" i="1"/>
  <c r="BW9" i="1"/>
  <c r="BW7" i="1"/>
  <c r="BW6" i="1"/>
  <c r="BW5" i="1"/>
  <c r="BW4" i="1"/>
  <c r="BW3" i="1"/>
  <c r="A22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K26" i="1"/>
  <c r="BK27" i="1"/>
  <c r="AY22" i="1" s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V22" i="1" l="1"/>
  <c r="AA22" i="1"/>
  <c r="AI22" i="1"/>
  <c r="AM22" i="1"/>
  <c r="AQ22" i="1"/>
  <c r="N22" i="1"/>
  <c r="AU22" i="1"/>
  <c r="R22" i="1"/>
  <c r="BL26" i="1" l="1"/>
  <c r="F22" i="1" l="1"/>
  <c r="J22" i="1"/>
  <c r="BC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f.taguchi</author>
  </authors>
  <commentList>
    <comment ref="AA4" authorId="0" shapeId="0" xr:uid="{81CBB330-A17C-401E-9BE6-3DC470AF406F}">
      <text>
        <r>
          <rPr>
            <b/>
            <sz val="9"/>
            <color indexed="81"/>
            <rFont val="MS P ゴシック"/>
            <family val="3"/>
            <charset val="128"/>
          </rPr>
          <t>契約時の金額、原価を入力します。
受注粗利、粗利率は自動計算されます。</t>
        </r>
      </text>
    </comment>
    <comment ref="AM4" authorId="0" shapeId="0" xr:uid="{ACD62D43-9696-4C23-9DEC-C379512EEA7A}">
      <text>
        <r>
          <rPr>
            <b/>
            <sz val="9"/>
            <color indexed="81"/>
            <rFont val="MS P ゴシック"/>
            <family val="3"/>
            <charset val="128"/>
          </rPr>
          <t>入金予定金額の合計が自動で入力されます。</t>
        </r>
      </text>
    </comment>
    <comment ref="AS4" authorId="0" shapeId="0" xr:uid="{2384559E-28EA-47C0-8698-1E396452A305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Y4" authorId="0" shapeId="0" xr:uid="{611474F3-6CDC-4723-A52E-8676B2493665}">
      <text>
        <r>
          <rPr>
            <b/>
            <sz val="9"/>
            <color indexed="81"/>
            <rFont val="MS P ゴシック"/>
            <family val="3"/>
            <charset val="128"/>
          </rPr>
          <t>入金金額の合計金額が自動で入力されます。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E4" authorId="0" shapeId="0" xr:uid="{ED62B4AD-1B98-4181-AEF3-A0F05DCFC35C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Y5" authorId="0" shapeId="0" xr:uid="{A2B0FCAE-316C-4952-A90B-CEF34AFB9DD5}">
      <text>
        <r>
          <rPr>
            <b/>
            <sz val="9"/>
            <color indexed="81"/>
            <rFont val="MS P ゴシック"/>
            <family val="3"/>
            <charset val="128"/>
          </rPr>
          <t>請求情報の合計金額　と手数料の合計金額が自動で入力されま
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E5" authorId="0" shapeId="0" xr:uid="{BEFE579B-3FC0-4BD9-92E5-F911D0577C00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G6" authorId="0" shapeId="0" xr:uid="{5A7AB7B7-81E0-4924-A49A-56CFFC156F7E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S6" authorId="0" shapeId="0" xr:uid="{D4D3FDA7-8BAA-4D29-86A6-8354F86C3E13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E6" authorId="0" shapeId="0" xr:uid="{1B7CF2D0-2791-4F1E-BD42-7E0C09281559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G7" authorId="0" shapeId="0" xr:uid="{247128F5-32ED-4004-8566-CFB222F11D67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S7" authorId="0" shapeId="0" xr:uid="{ED76DC02-0388-4ABB-B976-31D30DD19B16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E7" authorId="0" shapeId="0" xr:uid="{B6003213-ECEB-452A-8544-A2D43414F97E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A9" authorId="0" shapeId="0" xr:uid="{87E469EC-8C81-4866-AB26-95D455A98761}">
      <text>
        <r>
          <rPr>
            <b/>
            <sz val="9"/>
            <color indexed="81"/>
            <rFont val="MS P ゴシック"/>
            <family val="3"/>
            <charset val="128"/>
          </rPr>
          <t>お客様向けの請求書情報、入金の情報を入力します。</t>
        </r>
      </text>
    </comment>
    <comment ref="BG10" authorId="0" shapeId="0" xr:uid="{24D6DA38-7382-453D-9ACB-8D72FC5A8775}">
      <text>
        <r>
          <rPr>
            <b/>
            <sz val="9"/>
            <color indexed="81"/>
            <rFont val="MS P ゴシック"/>
            <family val="3"/>
            <charset val="128"/>
          </rPr>
          <t>自社で負担した手数料を入力します。
入力した手数料は、締め原価に反映されます。</t>
        </r>
      </text>
    </comment>
    <comment ref="AU17" authorId="0" shapeId="0" xr:uid="{0CA781D3-BADE-474E-A846-3C4B24FAA040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C17" authorId="0" shapeId="0" xr:uid="{468D9022-1767-4282-BB9D-963629536C6B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G17" authorId="0" shapeId="0" xr:uid="{8D0A6490-6DEF-441E-A619-346143142A38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19" authorId="0" shapeId="0" xr:uid="{F491CF6F-BEB2-4CDF-A4A1-E6BF2BFD12F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原価情報（明細）が月別（請求日）に集計されます。
</t>
        </r>
      </text>
    </comment>
    <comment ref="A22" authorId="0" shapeId="0" xr:uid="{B10BA3BC-5E36-40BB-8610-529EEA171163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2" authorId="0" shapeId="0" xr:uid="{757D4E2D-5091-4508-9A4E-645144059DE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2" authorId="0" shapeId="0" xr:uid="{0595D8CB-F878-4F72-B0DD-7BC832CE10EF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N22" authorId="0" shapeId="0" xr:uid="{FFA862C8-ED2C-44A2-BDD4-B38826833368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22" authorId="0" shapeId="0" xr:uid="{A769877D-F9DC-416C-8D57-B15BB196CC0C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22" authorId="0" shapeId="0" xr:uid="{43AF0D37-7471-4244-802A-0389C8657A79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A22" authorId="0" shapeId="0" xr:uid="{90A22FCF-F145-44A6-A02C-FBEADCB8A96B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E22" authorId="0" shapeId="0" xr:uid="{1AC3E04F-87E6-4010-BAE6-7E01F5D349DB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I22" authorId="0" shapeId="0" xr:uid="{8AAE2E8F-494E-4F24-ADEE-879642DF0C4B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M22" authorId="0" shapeId="0" xr:uid="{39E24466-784A-42B4-90F6-C4647037DAE2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Q22" authorId="0" shapeId="0" xr:uid="{A5F8726E-FE46-42DC-B3BF-3B2DA93D6866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U22" authorId="0" shapeId="0" xr:uid="{A45D68B8-2B7C-46C1-B02C-12A53D2D23C4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Y22" authorId="0" shapeId="0" xr:uid="{942804A7-28CE-4894-AB38-4A0292E7F34D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C22" authorId="0" shapeId="0" xr:uid="{934E1F6E-0952-4CF8-B117-B8A0CD7BFDD6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N26" authorId="0" shapeId="0" xr:uid="{324CEF36-F603-4364-B954-B0494F773A82}">
      <text>
        <r>
          <rPr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N27" authorId="0" shapeId="0" xr:uid="{B62FABCF-BE64-412D-86B8-6CEE1612F1F4}">
      <text>
        <r>
          <rPr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N28" authorId="0" shapeId="0" xr:uid="{9102AEB4-AF6C-4635-8E8E-60CB2FFC47C1}">
      <text>
        <r>
          <rPr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N29" authorId="0" shapeId="0" xr:uid="{6311E8B2-A91B-458D-A6B9-4CF0AAE38EDD}">
      <text>
        <r>
          <rPr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N30" authorId="0" shapeId="0" xr:uid="{442BBF1B-7216-4E45-BAD9-F8302119E09C}">
      <text>
        <r>
          <rPr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N31" authorId="0" shapeId="0" xr:uid="{99396939-285F-49ED-B291-6683327AA0A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32" authorId="0" shapeId="0" xr:uid="{34C3F962-8D05-4DB0-9FAA-4978723D85DF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33" authorId="0" shapeId="0" xr:uid="{159451AB-DB73-4293-B615-5400C0B5EA48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34" authorId="0" shapeId="0" xr:uid="{FC9E697C-44A3-4E9C-BF27-5DE3D9D82BA5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35" authorId="0" shapeId="0" xr:uid="{A6EE7DE9-9EA0-4878-8A0A-806FEA9EE60E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36" authorId="0" shapeId="0" xr:uid="{D318897B-C459-4B59-B786-2217F76E3FC2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37" authorId="0" shapeId="0" xr:uid="{BA788032-5680-4718-9E2C-DE2513BCC942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N38" authorId="0" shapeId="0" xr:uid="{1BC19844-CD8E-4548-ACFB-DC7D6BC55E0A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39" authorId="0" shapeId="0" xr:uid="{852EF09C-23E7-40F1-A640-A38871D0C803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40" authorId="0" shapeId="0" xr:uid="{71CBFE47-C55C-4CA3-9C22-5014296D67D6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41" authorId="0" shapeId="0" xr:uid="{2F068FE3-475C-4B9D-B162-26376F6BB999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42" authorId="0" shapeId="0" xr:uid="{05EF5F67-668E-4F0D-B79C-956B1F513B0C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43" authorId="0" shapeId="0" xr:uid="{A6C5D3E4-8AA7-4BD9-99CC-3884A5177AE4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43" authorId="0" shapeId="0" xr:uid="{1B31E042-A6DC-43EB-B6B4-84EB7F1FD72F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<sst xmlns="http://schemas.openxmlformats.org/spreadsheetml/2006/main" count="82" uniqueCount="79">
  <si>
    <t>工　事　台　帳</t>
    <rPh sb="0" eb="1">
      <t>コウ</t>
    </rPh>
    <rPh sb="2" eb="3">
      <t>コト</t>
    </rPh>
    <rPh sb="4" eb="5">
      <t>ダイ</t>
    </rPh>
    <rPh sb="6" eb="7">
      <t>チョウ</t>
    </rPh>
    <phoneticPr fontId="2"/>
  </si>
  <si>
    <t>契約番号</t>
    <rPh sb="0" eb="2">
      <t>ケイヤク</t>
    </rPh>
    <rPh sb="2" eb="4">
      <t>バンゴウ</t>
    </rPh>
    <phoneticPr fontId="2"/>
  </si>
  <si>
    <t>進捗</t>
    <rPh sb="0" eb="2">
      <t>シンチョク</t>
    </rPh>
    <phoneticPr fontId="2"/>
  </si>
  <si>
    <t>顧客名</t>
    <rPh sb="0" eb="2">
      <t>コキャク</t>
    </rPh>
    <rPh sb="2" eb="3">
      <t>メイ</t>
    </rPh>
    <phoneticPr fontId="2"/>
  </si>
  <si>
    <t>発生源</t>
    <rPh sb="0" eb="3">
      <t>ハッセイゲン</t>
    </rPh>
    <phoneticPr fontId="2"/>
  </si>
  <si>
    <t>見込ランク</t>
    <rPh sb="0" eb="2">
      <t>ミコミ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</si>
  <si>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</si>
  <si>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</si>
  <si>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備考</t>
    <rPh sb="0" eb="2">
      <t>ビコウ</t>
    </rPh>
    <phoneticPr fontId="2"/>
  </si>
  <si>
    <t>売上推移表</t>
    <rPh sb="0" eb="2">
      <t>ウリアゲ</t>
    </rPh>
    <rPh sb="2" eb="4">
      <t>スイイ</t>
    </rPh>
    <rPh sb="4" eb="5">
      <t>ヒョウ</t>
    </rPh>
    <phoneticPr fontId="2"/>
  </si>
  <si>
    <t>受注金額（税込）</t>
    <rPh sb="0" eb="2">
      <t>ジュチュウ</t>
    </rPh>
    <rPh sb="2" eb="4">
      <t>キンガク</t>
    </rPh>
    <rPh sb="5" eb="7">
      <t>ゼイコ</t>
    </rPh>
    <phoneticPr fontId="2"/>
  </si>
  <si>
    <t>受注粗利（税込）</t>
    <rPh sb="0" eb="2">
      <t>ジュチュウ</t>
    </rPh>
    <rPh sb="2" eb="4">
      <t>アラリ</t>
    </rPh>
    <rPh sb="5" eb="7">
      <t>ゼイコ</t>
    </rPh>
    <phoneticPr fontId="2"/>
  </si>
  <si>
    <t>受注原価（税込）</t>
    <rPh sb="0" eb="2">
      <t>ジュチュウ</t>
    </rPh>
    <rPh sb="2" eb="4">
      <t>ゲンカ</t>
    </rPh>
    <rPh sb="5" eb="7">
      <t>ゼイコ</t>
    </rPh>
    <phoneticPr fontId="2"/>
  </si>
  <si>
    <t>受注粗利率</t>
    <rPh sb="0" eb="2">
      <t>ジュチュウ</t>
    </rPh>
    <rPh sb="2" eb="5">
      <t>アラリリツ</t>
    </rPh>
    <phoneticPr fontId="2"/>
  </si>
  <si>
    <t>予算金額（税込）</t>
    <rPh sb="0" eb="2">
      <t>ヨサン</t>
    </rPh>
    <rPh sb="2" eb="4">
      <t>キンガク</t>
    </rPh>
    <rPh sb="5" eb="7">
      <t>ゼイコ</t>
    </rPh>
    <phoneticPr fontId="2"/>
  </si>
  <si>
    <t>予算原価（税込）</t>
    <rPh sb="2" eb="4">
      <t>ゲンカ</t>
    </rPh>
    <rPh sb="5" eb="7">
      <t>ゼイコ</t>
    </rPh>
    <phoneticPr fontId="2"/>
  </si>
  <si>
    <t>予算粗利（税込）</t>
    <rPh sb="2" eb="4">
      <t>アラリ</t>
    </rPh>
    <rPh sb="5" eb="7">
      <t>ゼイコ</t>
    </rPh>
    <phoneticPr fontId="2"/>
  </si>
  <si>
    <t>予算粗利率</t>
    <rPh sb="2" eb="4">
      <t>ヨサン</t>
    </rPh>
    <rPh sb="4" eb="5">
      <t>リツ</t>
    </rPh>
    <phoneticPr fontId="2"/>
  </si>
  <si>
    <t>締め金額（税込）</t>
    <rPh sb="0" eb="1">
      <t>シ</t>
    </rPh>
    <rPh sb="2" eb="4">
      <t>キンガク</t>
    </rPh>
    <rPh sb="5" eb="7">
      <t>ゼイコ</t>
    </rPh>
    <phoneticPr fontId="2"/>
  </si>
  <si>
    <t>締め原価（税込）</t>
    <rPh sb="0" eb="1">
      <t>シ</t>
    </rPh>
    <rPh sb="2" eb="4">
      <t>ゲンカ</t>
    </rPh>
    <rPh sb="5" eb="7">
      <t>ゼイコ</t>
    </rPh>
    <phoneticPr fontId="2"/>
  </si>
  <si>
    <t>締め粗利（税込）</t>
    <rPh sb="2" eb="4">
      <t>アラリ</t>
    </rPh>
    <rPh sb="5" eb="7">
      <t>ゼイコ</t>
    </rPh>
    <phoneticPr fontId="2"/>
  </si>
  <si>
    <t>締め粗利率</t>
    <rPh sb="2" eb="5">
      <t>アラリリツ</t>
    </rPh>
    <phoneticPr fontId="2"/>
  </si>
  <si>
    <t>項目</t>
    <rPh sb="0" eb="2">
      <t>コウモク</t>
    </rPh>
    <phoneticPr fontId="2"/>
  </si>
  <si>
    <t>入金日</t>
    <rPh sb="0" eb="2">
      <t>ニュウキン</t>
    </rPh>
    <rPh sb="2" eb="3">
      <t>ビ</t>
    </rPh>
    <phoneticPr fontId="2"/>
  </si>
  <si>
    <t>入金金額</t>
    <rPh sb="0" eb="2">
      <t>ニュウキン</t>
    </rPh>
    <rPh sb="2" eb="4">
      <t>キンガク</t>
    </rPh>
    <phoneticPr fontId="2"/>
  </si>
  <si>
    <t>手数料</t>
    <rPh sb="0" eb="3">
      <t>テスウリョウ</t>
    </rPh>
    <phoneticPr fontId="2"/>
  </si>
  <si>
    <t>【合計】</t>
    <rPh sb="1" eb="3">
      <t>ゴウケイ</t>
    </rPh>
    <phoneticPr fontId="2"/>
  </si>
  <si>
    <t>着工金</t>
    <rPh sb="0" eb="2">
      <t>チャッコウ</t>
    </rPh>
    <rPh sb="2" eb="3">
      <t>キン</t>
    </rPh>
    <phoneticPr fontId="2"/>
  </si>
  <si>
    <t>中間金</t>
    <rPh sb="0" eb="2">
      <t>チュウカン</t>
    </rPh>
    <rPh sb="2" eb="3">
      <t>キン</t>
    </rPh>
    <phoneticPr fontId="2"/>
  </si>
  <si>
    <t>完工金</t>
    <rPh sb="0" eb="2">
      <t>カンコウ</t>
    </rPh>
    <rPh sb="2" eb="3">
      <t>キン</t>
    </rPh>
    <phoneticPr fontId="2"/>
  </si>
  <si>
    <t>発生日</t>
    <rPh sb="0" eb="2">
      <t>ハッセイ</t>
    </rPh>
    <rPh sb="2" eb="3">
      <t>ビ</t>
    </rPh>
    <phoneticPr fontId="2"/>
  </si>
  <si>
    <t>契約日</t>
    <rPh sb="0" eb="2">
      <t>ケイヤク</t>
    </rPh>
    <rPh sb="2" eb="3">
      <t>ビ</t>
    </rPh>
    <phoneticPr fontId="2"/>
  </si>
  <si>
    <t>実　績</t>
    <rPh sb="0" eb="1">
      <t>ジツ</t>
    </rPh>
    <rPh sb="2" eb="3">
      <t>イサオ</t>
    </rPh>
    <phoneticPr fontId="2"/>
  </si>
  <si>
    <t>1月</t>
    <rPh sb="1" eb="2">
      <t>ツキ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</si>
  <si>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</si>
  <si>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</si>
  <si>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</si>
  <si>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</si>
  <si>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</si>
  <si>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</si>
  <si>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</si>
  <si>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</si>
  <si>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</si>
  <si>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</si>
  <si>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</si>
  <si>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合　計</t>
    <rPh sb="0" eb="1">
      <t>ゴウ</t>
    </rPh>
    <rPh sb="2" eb="3">
      <t>ケイ</t>
    </rPh>
    <phoneticPr fontId="2"/>
  </si>
  <si>
    <t>NO</t>
    <phoneticPr fontId="2"/>
  </si>
  <si>
    <t>請求日</t>
    <rPh sb="0" eb="2">
      <t>セイキュウ</t>
    </rPh>
    <rPh sb="2" eb="3">
      <t>ビ</t>
    </rPh>
    <phoneticPr fontId="2"/>
  </si>
  <si>
    <t>支払日</t>
    <rPh sb="0" eb="3">
      <t>シハライビ</t>
    </rPh>
    <phoneticPr fontId="2"/>
  </si>
  <si>
    <t>消費税率</t>
    <rPh sb="0" eb="2">
      <t>ショウヒ</t>
    </rPh>
    <rPh sb="2" eb="4">
      <t>ゼイリツ</t>
    </rPh>
    <phoneticPr fontId="2"/>
  </si>
  <si>
    <t>年度</t>
    <rPh sb="0" eb="2">
      <t>ネンド</t>
    </rPh>
    <phoneticPr fontId="2"/>
  </si>
  <si>
    <t>%</t>
    <phoneticPr fontId="2"/>
  </si>
  <si>
    <t>工事名</t>
    <rPh sb="0" eb="2">
      <t>コウジ</t>
    </rPh>
    <rPh sb="2" eb="3">
      <t>メイ</t>
    </rPh>
    <phoneticPr fontId="2"/>
  </si>
  <si>
    <t>工事内容</t>
    <rPh sb="0" eb="2">
      <t>コウジ</t>
    </rPh>
    <rPh sb="2" eb="4">
      <t>ナイヨウ</t>
    </rPh>
    <phoneticPr fontId="2"/>
  </si>
  <si>
    <t>担当者</t>
    <rPh sb="0" eb="2">
      <t>タントウ</t>
    </rPh>
    <rPh sb="2" eb="3">
      <t>シャ</t>
    </rPh>
    <phoneticPr fontId="2"/>
  </si>
  <si>
    <t>予定工期</t>
    <rPh sb="0" eb="2">
      <t>ヨテイ</t>
    </rPh>
    <rPh sb="2" eb="4">
      <t>コウキ</t>
    </rPh>
    <phoneticPr fontId="2"/>
  </si>
  <si>
    <t>工期</t>
    <rPh sb="0" eb="2">
      <t>コウキ</t>
    </rPh>
    <phoneticPr fontId="2"/>
  </si>
  <si>
    <t>請求・入金情報（税込）</t>
    <rPh sb="0" eb="2">
      <t>セイキュウ</t>
    </rPh>
    <rPh sb="3" eb="5">
      <t>ニュウキン</t>
    </rPh>
    <rPh sb="5" eb="7">
      <t>ジョウホウ</t>
    </rPh>
    <rPh sb="8" eb="10">
      <t>ゼイコ</t>
    </rPh>
    <phoneticPr fontId="2"/>
  </si>
  <si>
    <t>請求金額</t>
    <rPh sb="0" eb="2">
      <t>セイキュウ</t>
    </rPh>
    <rPh sb="2" eb="3">
      <t>キン</t>
    </rPh>
    <rPh sb="3" eb="4">
      <t>ガク</t>
    </rPh>
    <phoneticPr fontId="2"/>
  </si>
  <si>
    <t>日本高速道路㈱</t>
    <rPh sb="0" eb="2">
      <t>ニホン</t>
    </rPh>
    <rPh sb="2" eb="4">
      <t>コウソク</t>
    </rPh>
    <rPh sb="4" eb="6">
      <t>ドウロ</t>
    </rPh>
    <phoneticPr fontId="2"/>
  </si>
  <si>
    <t>大工　Aさん</t>
    <rPh sb="0" eb="2">
      <t>ダイク</t>
    </rPh>
    <phoneticPr fontId="2"/>
  </si>
  <si>
    <t>サンプル木材店</t>
    <rPh sb="4" eb="6">
      <t>モクザイ</t>
    </rPh>
    <rPh sb="6" eb="7">
      <t>テン</t>
    </rPh>
    <phoneticPr fontId="2"/>
  </si>
  <si>
    <t>サンプル工務店</t>
    <rPh sb="4" eb="7">
      <t>コウムテン</t>
    </rPh>
    <phoneticPr fontId="2"/>
  </si>
  <si>
    <t>打ち合わせ　高速代　交通費</t>
    <rPh sb="0" eb="1">
      <t>ウ</t>
    </rPh>
    <rPh sb="2" eb="3">
      <t>ア</t>
    </rPh>
    <rPh sb="6" eb="8">
      <t>コウソク</t>
    </rPh>
    <rPh sb="8" eb="9">
      <t>ダイ</t>
    </rPh>
    <rPh sb="10" eb="13">
      <t>コウツウヒ</t>
    </rPh>
    <phoneticPr fontId="2"/>
  </si>
  <si>
    <t>A木材　材料代</t>
    <phoneticPr fontId="2"/>
  </si>
  <si>
    <t>システム工事</t>
    <phoneticPr fontId="2"/>
  </si>
  <si>
    <t>月別原価情報（税込）</t>
    <rPh sb="0" eb="2">
      <t>ツキベツ</t>
    </rPh>
    <rPh sb="2" eb="4">
      <t>ゲンカ</t>
    </rPh>
    <rPh sb="4" eb="6">
      <t>ジョウホウ</t>
    </rPh>
    <rPh sb="7" eb="9">
      <t>ゼイコ</t>
    </rPh>
    <phoneticPr fontId="2"/>
  </si>
  <si>
    <t>原価情報（明細）</t>
    <rPh sb="0" eb="2">
      <t>ゲンカ</t>
    </rPh>
    <rPh sb="2" eb="4">
      <t>ジョウホウ</t>
    </rPh>
    <rPh sb="5" eb="7">
      <t>メイサイ</t>
    </rPh>
    <phoneticPr fontId="2"/>
  </si>
  <si>
    <t>原価情報（税抜）</t>
    <rPh sb="0" eb="2">
      <t>ゲンカ</t>
    </rPh>
    <rPh sb="2" eb="4">
      <t>ジョウホウ</t>
    </rPh>
    <rPh sb="5" eb="6">
      <t>ゼイ</t>
    </rPh>
    <rPh sb="6" eb="7">
      <t>ヌ</t>
    </rPh>
    <phoneticPr fontId="2"/>
  </si>
  <si>
    <t>原価情報（税込）</t>
    <rPh sb="0" eb="2">
      <t>ゲンカ</t>
    </rPh>
    <rPh sb="2" eb="4">
      <t>ジョウホウ</t>
    </rPh>
    <rPh sb="5" eb="7">
      <t>ゼイコ</t>
    </rPh>
    <phoneticPr fontId="2"/>
  </si>
  <si>
    <t>業者名</t>
    <rPh sb="0" eb="2">
      <t>ギョウシャ</t>
    </rPh>
    <rPh sb="2" eb="3">
      <t>メイ</t>
    </rPh>
    <phoneticPr fontId="2"/>
  </si>
  <si>
    <t>備　考/摘　要</t>
    <rPh sb="0" eb="1">
      <t>ビ</t>
    </rPh>
    <rPh sb="2" eb="3">
      <t>コウ</t>
    </rPh>
    <rPh sb="4" eb="5">
      <t>テキ</t>
    </rPh>
    <rPh sb="6" eb="7">
      <t>ヨウ</t>
    </rPh>
    <phoneticPr fontId="2"/>
  </si>
  <si>
    <t>202501-0001</t>
    <phoneticPr fontId="2"/>
  </si>
  <si>
    <t>営業　太郎</t>
    <rPh sb="0" eb="2">
      <t>エイギョウ</t>
    </rPh>
    <rPh sb="3" eb="5">
      <t>タロウ</t>
    </rPh>
    <phoneticPr fontId="2"/>
  </si>
  <si>
    <t>株式会社〇〇　ビル建設工事</t>
    <rPh sb="0" eb="4">
      <t>カブシキカイシャ</t>
    </rPh>
    <rPh sb="9" eb="11">
      <t>ケンセツ</t>
    </rPh>
    <rPh sb="11" eb="13">
      <t>コウジ</t>
    </rPh>
    <phoneticPr fontId="2"/>
  </si>
  <si>
    <t>引渡</t>
    <phoneticPr fontId="2"/>
  </si>
  <si>
    <t>代表　太郎</t>
    <rPh sb="0" eb="2">
      <t>ダイヒョウ</t>
    </rPh>
    <rPh sb="3" eb="5">
      <t>タロウ</t>
    </rPh>
    <phoneticPr fontId="2"/>
  </si>
  <si>
    <t>ホームページ</t>
    <phoneticPr fontId="2"/>
  </si>
  <si>
    <t>Aランク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</si>
</sst>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7"/>
      <color theme="1"/>
      <name val="HGPｺﾞｼｯｸE"/>
      <family val="3"/>
      <charset val="128"/>
    </font>
    <font>
      <sz val="8"/>
      <color theme="1"/>
      <name val="HGPｺﾞｼｯｸE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HGPｺﾞｼｯｸE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14" fontId="4" fillId="0" borderId="0" xfId="0" applyNumberFormat="1" applyFont="1">
      <alignment vertical="center"/>
    </xf>
    <xf numFmtId="14" fontId="8" fillId="0" borderId="0" xfId="0" applyNumberFormat="1" applyFont="1">
      <alignment vertical="center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176" fontId="4" fillId="5" borderId="9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4" borderId="1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8" fillId="0" borderId="1" xfId="1" applyFont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38" fontId="8" fillId="0" borderId="2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8" fontId="7" fillId="0" borderId="2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38" fontId="7" fillId="0" borderId="4" xfId="1" applyFont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38" fontId="8" fillId="4" borderId="1" xfId="1" applyFont="1" applyFill="1" applyBorder="1">
      <alignment vertical="center"/>
    </xf>
    <xf numFmtId="0" fontId="9" fillId="4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38" fontId="8" fillId="3" borderId="1" xfId="0" applyNumberFormat="1" applyFont="1" applyFill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14" fontId="7" fillId="0" borderId="1" xfId="0" applyNumberFormat="1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38" fontId="7" fillId="0" borderId="1" xfId="1" applyFont="1" applyBorder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8" fontId="7" fillId="0" borderId="2" xfId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7" fillId="0" borderId="15" xfId="0" applyNumberFormat="1" applyFont="1" applyBorder="1" applyAlignment="1">
      <alignment horizontal="center" vertical="center"/>
    </xf>
    <xf numFmtId="14" fontId="7" fillId="0" borderId="16" xfId="0" applyNumberFormat="1" applyFont="1" applyBorder="1" applyAlignment="1">
      <alignment horizontal="center" vertical="center"/>
    </xf>
    <xf numFmtId="14" fontId="7" fillId="0" borderId="17" xfId="0" applyNumberFormat="1" applyFont="1" applyBorder="1" applyAlignment="1">
      <alignment horizontal="center" vertical="center"/>
    </xf>
    <xf numFmtId="14" fontId="7" fillId="0" borderId="18" xfId="0" applyNumberFormat="1" applyFont="1" applyBorder="1" applyAlignment="1">
      <alignment horizontal="center" vertical="center"/>
    </xf>
    <xf numFmtId="10" fontId="7" fillId="0" borderId="2" xfId="2" applyNumberFormat="1" applyFont="1" applyFill="1" applyBorder="1" applyAlignment="1">
      <alignment vertical="center"/>
    </xf>
    <xf numFmtId="10" fontId="7" fillId="0" borderId="3" xfId="2" applyNumberFormat="1" applyFont="1" applyFill="1" applyBorder="1" applyAlignment="1">
      <alignment vertical="center"/>
    </xf>
    <xf numFmtId="10" fontId="7" fillId="0" borderId="4" xfId="2" applyNumberFormat="1" applyFont="1" applyFill="1" applyBorder="1" applyAlignment="1">
      <alignment vertical="center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38" fontId="7" fillId="0" borderId="2" xfId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right" vertical="center"/>
    </xf>
    <xf numFmtId="38" fontId="7" fillId="0" borderId="4" xfId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38" fontId="7" fillId="0" borderId="1" xfId="1" applyFont="1" applyFill="1" applyBorder="1">
      <alignment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292D8-B6B7-4844-9BB4-CF58500841EE}">
  <dimension ref="A1:BW43"/>
  <sheetViews>
    <sheetView tabSelected="1" zoomScaleNormal="100" workbookViewId="0">
      <selection sqref="A1:BJ2"/>
    </sheetView>
  </sheetViews>
  <sheetFormatPr defaultRowHeight="12" customHeight="1"/>
  <cols>
    <col min="1" max="2" width="2.125" style="1" customWidth="1"/>
    <col min="3" max="3" width="2.625" style="1" customWidth="1"/>
    <col min="4" max="25" width="2.125" style="1" customWidth="1"/>
    <col min="26" max="26" width="1.375" style="1" customWidth="1"/>
    <col min="27" max="62" width="2.125" style="1" customWidth="1"/>
    <col min="63" max="63" width="9.875" style="1" hidden="1" customWidth="1"/>
    <col min="64" max="64" width="7.5" style="1" hidden="1" customWidth="1"/>
    <col min="65" max="68" width="2.125" style="1" customWidth="1"/>
    <col min="69" max="69" width="6.125" style="1" bestFit="1" customWidth="1"/>
    <col min="70" max="70" width="3.125" style="1" customWidth="1"/>
    <col min="71" max="74" width="2.125" style="1" customWidth="1"/>
    <col min="75" max="75" width="8.25" style="1" hidden="1" customWidth="1"/>
    <col min="76" max="122" width="2.125" style="1" customWidth="1"/>
    <col min="123" max="16384" width="9" style="1"/>
  </cols>
  <sheetData>
    <row r="1" spans="1:75" ht="12" customHeight="1" thickBo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2"/>
      <c r="BL1" s="3"/>
      <c r="BM1" s="3"/>
      <c r="BN1" s="3"/>
      <c r="BO1" s="3"/>
    </row>
    <row r="2" spans="1:75" ht="12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2"/>
      <c r="BL2" s="3"/>
      <c r="BM2" s="17" t="s">
        <v>49</v>
      </c>
      <c r="BN2" s="18"/>
      <c r="BO2" s="18"/>
      <c r="BP2" s="18"/>
      <c r="BQ2" s="10">
        <v>10</v>
      </c>
      <c r="BR2" s="8" t="s">
        <v>51</v>
      </c>
      <c r="BS2" s="14"/>
      <c r="BT2" s="14"/>
      <c r="BW2" s="7"/>
    </row>
    <row r="3" spans="1:75" ht="12" customHeight="1" thickBot="1">
      <c r="A3" s="26" t="s">
        <v>1</v>
      </c>
      <c r="B3" s="26"/>
      <c r="C3" s="26"/>
      <c r="D3" s="54" t="s">
        <v>72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26" t="s">
        <v>54</v>
      </c>
      <c r="Q3" s="26"/>
      <c r="R3" s="26"/>
      <c r="S3" s="26"/>
      <c r="T3" s="40" t="s">
        <v>73</v>
      </c>
      <c r="U3" s="40"/>
      <c r="V3" s="40"/>
      <c r="W3" s="40"/>
      <c r="X3" s="40"/>
      <c r="Y3" s="40"/>
      <c r="AA3" s="86" t="s">
        <v>9</v>
      </c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8"/>
      <c r="BK3" s="4"/>
      <c r="BL3" s="3"/>
      <c r="BM3" s="44" t="s">
        <v>50</v>
      </c>
      <c r="BN3" s="45"/>
      <c r="BO3" s="45"/>
      <c r="BP3" s="45"/>
      <c r="BQ3" s="11">
        <v>2026</v>
      </c>
      <c r="BR3" s="9" t="s">
        <v>50</v>
      </c>
      <c r="BS3" s="14"/>
      <c r="BT3" s="14"/>
      <c r="BW3" s="7" t="str">
        <f>BQ3&amp;"/1/1"</f>
        <v>2026/1/1</v>
      </c>
    </row>
    <row r="4" spans="1:75" ht="12" customHeight="1">
      <c r="A4" s="26" t="s">
        <v>52</v>
      </c>
      <c r="B4" s="26"/>
      <c r="C4" s="26"/>
      <c r="D4" s="40" t="s">
        <v>74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AA4" s="51" t="s">
        <v>10</v>
      </c>
      <c r="AB4" s="52"/>
      <c r="AC4" s="52"/>
      <c r="AD4" s="52"/>
      <c r="AE4" s="52"/>
      <c r="AF4" s="53"/>
      <c r="AG4" s="48">
        <v>208533</v>
      </c>
      <c r="AH4" s="49"/>
      <c r="AI4" s="49"/>
      <c r="AJ4" s="49"/>
      <c r="AK4" s="49"/>
      <c r="AL4" s="50"/>
      <c r="AM4" s="51" t="s">
        <v>14</v>
      </c>
      <c r="AN4" s="52"/>
      <c r="AO4" s="52"/>
      <c r="AP4" s="52"/>
      <c r="AQ4" s="52"/>
      <c r="AR4" s="53"/>
      <c r="AS4" s="48">
        <f>AU17</f>
        <v>208533</v>
      </c>
      <c r="AT4" s="49"/>
      <c r="AU4" s="49"/>
      <c r="AV4" s="49"/>
      <c r="AW4" s="49"/>
      <c r="AX4" s="50"/>
      <c r="AY4" s="51" t="s">
        <v>18</v>
      </c>
      <c r="AZ4" s="52"/>
      <c r="BA4" s="52"/>
      <c r="BB4" s="52"/>
      <c r="BC4" s="52"/>
      <c r="BD4" s="53"/>
      <c r="BE4" s="83">
        <f>BC17</f>
        <v>208533</v>
      </c>
      <c r="BF4" s="84"/>
      <c r="BG4" s="84"/>
      <c r="BH4" s="84"/>
      <c r="BI4" s="84"/>
      <c r="BJ4" s="85"/>
      <c r="BK4" s="4"/>
      <c r="BL4" s="3"/>
      <c r="BM4" s="3"/>
      <c r="BN4" s="3"/>
      <c r="BO4" s="3"/>
      <c r="BW4" s="7" t="str">
        <f>BQ3&amp;"/1/31"</f>
        <v>2026/1/31</v>
      </c>
    </row>
    <row r="5" spans="1:75" ht="12" customHeight="1">
      <c r="A5" s="26" t="s">
        <v>53</v>
      </c>
      <c r="B5" s="26"/>
      <c r="C5" s="26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AA5" s="51" t="s">
        <v>12</v>
      </c>
      <c r="AB5" s="52"/>
      <c r="AC5" s="52"/>
      <c r="AD5" s="52"/>
      <c r="AE5" s="52"/>
      <c r="AF5" s="53"/>
      <c r="AG5" s="48">
        <v>163394</v>
      </c>
      <c r="AH5" s="49"/>
      <c r="AI5" s="49"/>
      <c r="AJ5" s="49"/>
      <c r="AK5" s="49"/>
      <c r="AL5" s="50"/>
      <c r="AM5" s="51" t="s">
        <v>15</v>
      </c>
      <c r="AN5" s="52"/>
      <c r="AO5" s="52"/>
      <c r="AP5" s="52"/>
      <c r="AQ5" s="52"/>
      <c r="AR5" s="53"/>
      <c r="AS5" s="48">
        <v>163394</v>
      </c>
      <c r="AT5" s="49"/>
      <c r="AU5" s="49"/>
      <c r="AV5" s="49"/>
      <c r="AW5" s="49"/>
      <c r="AX5" s="50"/>
      <c r="AY5" s="51" t="s">
        <v>19</v>
      </c>
      <c r="AZ5" s="52"/>
      <c r="BA5" s="52"/>
      <c r="BB5" s="52"/>
      <c r="BC5" s="52"/>
      <c r="BD5" s="53"/>
      <c r="BE5" s="48">
        <f>T43+BG17</f>
        <v>199633</v>
      </c>
      <c r="BF5" s="49"/>
      <c r="BG5" s="49"/>
      <c r="BH5" s="49"/>
      <c r="BI5" s="49"/>
      <c r="BJ5" s="50"/>
      <c r="BK5" s="4"/>
      <c r="BL5" s="3"/>
      <c r="BM5" s="3"/>
      <c r="BN5" s="3"/>
      <c r="BO5" s="3"/>
      <c r="BW5" s="7" t="str">
        <f>BQ3&amp;"/2/1"</f>
        <v>2026/2/1</v>
      </c>
    </row>
    <row r="6" spans="1:75" ht="12" customHeight="1">
      <c r="A6" s="26" t="s">
        <v>2</v>
      </c>
      <c r="B6" s="26"/>
      <c r="C6" s="26"/>
      <c r="D6" s="40" t="s">
        <v>75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26" t="s">
        <v>30</v>
      </c>
      <c r="Q6" s="26"/>
      <c r="R6" s="26"/>
      <c r="S6" s="26"/>
      <c r="T6" s="13">
        <v>45323</v>
      </c>
      <c r="U6" s="13"/>
      <c r="V6" s="13"/>
      <c r="W6" s="13"/>
      <c r="X6" s="13"/>
      <c r="Y6" s="13"/>
      <c r="AA6" s="51" t="s">
        <v>11</v>
      </c>
      <c r="AB6" s="52"/>
      <c r="AC6" s="52"/>
      <c r="AD6" s="52"/>
      <c r="AE6" s="52"/>
      <c r="AF6" s="53"/>
      <c r="AG6" s="48">
        <f>AG4-AG5</f>
        <v>45139</v>
      </c>
      <c r="AH6" s="49"/>
      <c r="AI6" s="49"/>
      <c r="AJ6" s="49"/>
      <c r="AK6" s="49"/>
      <c r="AL6" s="50"/>
      <c r="AM6" s="51" t="s">
        <v>16</v>
      </c>
      <c r="AN6" s="52"/>
      <c r="AO6" s="52"/>
      <c r="AP6" s="52"/>
      <c r="AQ6" s="52"/>
      <c r="AR6" s="53"/>
      <c r="AS6" s="48">
        <f>AS4-AS5</f>
        <v>45139</v>
      </c>
      <c r="AT6" s="49"/>
      <c r="AU6" s="49"/>
      <c r="AV6" s="49"/>
      <c r="AW6" s="49"/>
      <c r="AX6" s="50"/>
      <c r="AY6" s="51" t="s">
        <v>20</v>
      </c>
      <c r="AZ6" s="52"/>
      <c r="BA6" s="52"/>
      <c r="BB6" s="52"/>
      <c r="BC6" s="52"/>
      <c r="BD6" s="53"/>
      <c r="BE6" s="48">
        <f>BE4-BE5</f>
        <v>8900</v>
      </c>
      <c r="BF6" s="49"/>
      <c r="BG6" s="49"/>
      <c r="BH6" s="49"/>
      <c r="BI6" s="49"/>
      <c r="BJ6" s="50"/>
      <c r="BK6" s="4"/>
      <c r="BL6" s="3"/>
      <c r="BM6" s="3"/>
      <c r="BN6" s="3"/>
      <c r="BO6" s="3"/>
      <c r="BW6" s="7" t="str">
        <f>BQ3&amp;"/2/28"</f>
        <v>2026/2/28</v>
      </c>
    </row>
    <row r="7" spans="1:75" ht="12" customHeight="1">
      <c r="A7" s="26" t="s">
        <v>3</v>
      </c>
      <c r="B7" s="26"/>
      <c r="C7" s="26"/>
      <c r="D7" s="40" t="s">
        <v>76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26" t="s">
        <v>31</v>
      </c>
      <c r="Q7" s="26"/>
      <c r="R7" s="26"/>
      <c r="S7" s="26"/>
      <c r="T7" s="13">
        <v>45672</v>
      </c>
      <c r="U7" s="13"/>
      <c r="V7" s="13"/>
      <c r="W7" s="13"/>
      <c r="X7" s="13"/>
      <c r="Y7" s="13"/>
      <c r="AA7" s="51" t="s">
        <v>13</v>
      </c>
      <c r="AB7" s="52"/>
      <c r="AC7" s="52"/>
      <c r="AD7" s="52"/>
      <c r="AE7" s="52"/>
      <c r="AF7" s="53"/>
      <c r="AG7" s="74">
        <f>IF(AG4=0,0,AG6/AG4)</f>
        <v>0.21645974498041076</v>
      </c>
      <c r="AH7" s="75"/>
      <c r="AI7" s="75"/>
      <c r="AJ7" s="75"/>
      <c r="AK7" s="75"/>
      <c r="AL7" s="76"/>
      <c r="AM7" s="51" t="s">
        <v>17</v>
      </c>
      <c r="AN7" s="52"/>
      <c r="AO7" s="52"/>
      <c r="AP7" s="52"/>
      <c r="AQ7" s="52"/>
      <c r="AR7" s="53"/>
      <c r="AS7" s="74">
        <f>IF(AS4=0,0,AS6/AS4)</f>
        <v>0.21645974498041076</v>
      </c>
      <c r="AT7" s="75"/>
      <c r="AU7" s="75"/>
      <c r="AV7" s="75"/>
      <c r="AW7" s="75"/>
      <c r="AX7" s="76"/>
      <c r="AY7" s="51" t="s">
        <v>21</v>
      </c>
      <c r="AZ7" s="52"/>
      <c r="BA7" s="52"/>
      <c r="BB7" s="52"/>
      <c r="BC7" s="52"/>
      <c r="BD7" s="53"/>
      <c r="BE7" s="74">
        <f>IF(BE4=0,0,BE6/BE4)</f>
        <v>4.2679096354054272E-2</v>
      </c>
      <c r="BF7" s="75"/>
      <c r="BG7" s="75"/>
      <c r="BH7" s="75"/>
      <c r="BI7" s="75"/>
      <c r="BJ7" s="76"/>
      <c r="BK7" s="4"/>
      <c r="BL7" s="3"/>
      <c r="BM7" s="3"/>
      <c r="BN7" s="3"/>
      <c r="BO7" s="3"/>
      <c r="BW7" s="7" t="str">
        <f>BQ3&amp;"/3/1"</f>
        <v>2026/3/1</v>
      </c>
    </row>
    <row r="8" spans="1:75" ht="5.25" customHeight="1">
      <c r="A8" s="26"/>
      <c r="B8" s="26"/>
      <c r="C8" s="26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26"/>
      <c r="Q8" s="26"/>
      <c r="R8" s="26"/>
      <c r="S8" s="26"/>
      <c r="T8" s="13"/>
      <c r="U8" s="13"/>
      <c r="V8" s="13"/>
      <c r="W8" s="13"/>
      <c r="X8" s="13"/>
      <c r="Y8" s="1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3"/>
      <c r="BH8" s="3"/>
      <c r="BI8" s="3"/>
      <c r="BJ8" s="3"/>
      <c r="BK8" s="3"/>
      <c r="BL8" s="3"/>
      <c r="BM8" s="3"/>
      <c r="BN8" s="3"/>
      <c r="BO8" s="3"/>
    </row>
    <row r="9" spans="1:75" ht="12" customHeight="1">
      <c r="A9" s="26" t="s">
        <v>4</v>
      </c>
      <c r="B9" s="26"/>
      <c r="C9" s="26"/>
      <c r="D9" s="40" t="s">
        <v>77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26" t="s">
        <v>55</v>
      </c>
      <c r="Q9" s="26"/>
      <c r="R9" s="26"/>
      <c r="S9" s="26"/>
      <c r="T9" s="13"/>
      <c r="U9" s="13"/>
      <c r="V9" s="13"/>
      <c r="W9" s="13"/>
      <c r="X9" s="13"/>
      <c r="Y9" s="13"/>
      <c r="AA9" s="47" t="s">
        <v>57</v>
      </c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3"/>
      <c r="BL9" s="3"/>
      <c r="BM9" s="3"/>
      <c r="BN9" s="3"/>
      <c r="BO9" s="3"/>
      <c r="BW9" s="7" t="str">
        <f>BQ3&amp;"/3/31"</f>
        <v>2026/3/31</v>
      </c>
    </row>
    <row r="10" spans="1:75" ht="12" customHeight="1">
      <c r="A10" s="26" t="s">
        <v>5</v>
      </c>
      <c r="B10" s="26"/>
      <c r="C10" s="26"/>
      <c r="D10" s="40" t="s">
        <v>78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56" t="s">
        <v>56</v>
      </c>
      <c r="Q10" s="57"/>
      <c r="R10" s="57"/>
      <c r="S10" s="58"/>
      <c r="T10" s="65"/>
      <c r="U10" s="66"/>
      <c r="V10" s="66"/>
      <c r="W10" s="66"/>
      <c r="X10" s="66"/>
      <c r="Y10" s="67"/>
      <c r="AA10" s="26" t="s">
        <v>22</v>
      </c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 t="s">
        <v>47</v>
      </c>
      <c r="AR10" s="26"/>
      <c r="AS10" s="26"/>
      <c r="AT10" s="26"/>
      <c r="AU10" s="26" t="s">
        <v>58</v>
      </c>
      <c r="AV10" s="26"/>
      <c r="AW10" s="26"/>
      <c r="AX10" s="26"/>
      <c r="AY10" s="26" t="s">
        <v>23</v>
      </c>
      <c r="AZ10" s="26"/>
      <c r="BA10" s="26"/>
      <c r="BB10" s="26"/>
      <c r="BC10" s="26" t="s">
        <v>24</v>
      </c>
      <c r="BD10" s="26"/>
      <c r="BE10" s="26"/>
      <c r="BF10" s="26"/>
      <c r="BG10" s="26" t="s">
        <v>25</v>
      </c>
      <c r="BH10" s="26"/>
      <c r="BI10" s="26"/>
      <c r="BJ10" s="26"/>
      <c r="BK10" s="5"/>
      <c r="BL10" s="5"/>
      <c r="BM10" s="5"/>
      <c r="BN10" s="5"/>
      <c r="BO10" s="5"/>
      <c r="BW10" s="7" t="str">
        <f>BQ3&amp;"/4/1"</f>
        <v>2026/4/1</v>
      </c>
    </row>
    <row r="11" spans="1:75" ht="3" customHeight="1">
      <c r="A11" s="26"/>
      <c r="B11" s="26"/>
      <c r="C11" s="26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59"/>
      <c r="Q11" s="60"/>
      <c r="R11" s="60"/>
      <c r="S11" s="61"/>
      <c r="T11" s="68"/>
      <c r="U11" s="69"/>
      <c r="V11" s="69"/>
      <c r="W11" s="69"/>
      <c r="X11" s="69"/>
      <c r="Y11" s="70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</row>
    <row r="12" spans="1:75" ht="12" customHeight="1">
      <c r="A12" s="26" t="s">
        <v>6</v>
      </c>
      <c r="B12" s="26"/>
      <c r="C12" s="26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62"/>
      <c r="Q12" s="63"/>
      <c r="R12" s="63"/>
      <c r="S12" s="64"/>
      <c r="T12" s="71"/>
      <c r="U12" s="72"/>
      <c r="V12" s="72"/>
      <c r="W12" s="72"/>
      <c r="X12" s="72"/>
      <c r="Y12" s="73"/>
      <c r="AA12" s="15" t="s">
        <v>27</v>
      </c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39">
        <v>46157</v>
      </c>
      <c r="AR12" s="39"/>
      <c r="AS12" s="39"/>
      <c r="AT12" s="39"/>
      <c r="AU12" s="43">
        <v>208533</v>
      </c>
      <c r="AV12" s="43"/>
      <c r="AW12" s="43"/>
      <c r="AX12" s="43"/>
      <c r="AY12" s="39">
        <v>46173</v>
      </c>
      <c r="AZ12" s="39"/>
      <c r="BA12" s="39"/>
      <c r="BB12" s="39"/>
      <c r="BC12" s="43">
        <v>208533</v>
      </c>
      <c r="BD12" s="43"/>
      <c r="BE12" s="43"/>
      <c r="BF12" s="43"/>
      <c r="BG12" s="43">
        <v>100</v>
      </c>
      <c r="BH12" s="43"/>
      <c r="BI12" s="43"/>
      <c r="BJ12" s="43"/>
      <c r="BW12" s="7" t="str">
        <f>BQ3&amp;"/4/30"</f>
        <v>2026/4/30</v>
      </c>
    </row>
    <row r="13" spans="1:75" ht="12" customHeight="1">
      <c r="A13" s="26" t="s">
        <v>7</v>
      </c>
      <c r="B13" s="26"/>
      <c r="C13" s="26"/>
      <c r="D13" s="77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9"/>
      <c r="AA13" s="15" t="s">
        <v>28</v>
      </c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39"/>
      <c r="AR13" s="39"/>
      <c r="AS13" s="39"/>
      <c r="AT13" s="39"/>
      <c r="AU13" s="89"/>
      <c r="AV13" s="89"/>
      <c r="AW13" s="89"/>
      <c r="AX13" s="89"/>
      <c r="AY13" s="39"/>
      <c r="AZ13" s="39"/>
      <c r="BA13" s="39"/>
      <c r="BB13" s="39"/>
      <c r="BC13" s="89"/>
      <c r="BD13" s="89"/>
      <c r="BE13" s="89"/>
      <c r="BF13" s="89"/>
      <c r="BG13" s="89"/>
      <c r="BH13" s="89"/>
      <c r="BI13" s="89"/>
      <c r="BJ13" s="89"/>
      <c r="BW13" s="7" t="str">
        <f>BQ3&amp;"/5/1"</f>
        <v>2026/5/1</v>
      </c>
    </row>
    <row r="14" spans="1:75" ht="12" customHeight="1">
      <c r="A14" s="26"/>
      <c r="B14" s="26"/>
      <c r="C14" s="26"/>
      <c r="D14" s="80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2"/>
      <c r="AA14" s="15" t="s">
        <v>29</v>
      </c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39"/>
      <c r="AR14" s="39"/>
      <c r="AS14" s="39"/>
      <c r="AT14" s="39"/>
      <c r="AU14" s="89"/>
      <c r="AV14" s="89"/>
      <c r="AW14" s="89"/>
      <c r="AX14" s="89"/>
      <c r="AY14" s="39"/>
      <c r="AZ14" s="39"/>
      <c r="BA14" s="39"/>
      <c r="BB14" s="39"/>
      <c r="BC14" s="89"/>
      <c r="BD14" s="89"/>
      <c r="BE14" s="89"/>
      <c r="BF14" s="89"/>
      <c r="BG14" s="89"/>
      <c r="BH14" s="89"/>
      <c r="BI14" s="89"/>
      <c r="BJ14" s="89"/>
      <c r="BW14" s="7" t="str">
        <f>BQ3&amp;"/5/31"</f>
        <v>2026/5/31</v>
      </c>
    </row>
    <row r="15" spans="1:75" ht="12" customHeight="1">
      <c r="A15" s="26" t="s">
        <v>8</v>
      </c>
      <c r="B15" s="26"/>
      <c r="C15" s="26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39"/>
      <c r="AR15" s="39"/>
      <c r="AS15" s="39"/>
      <c r="AT15" s="39"/>
      <c r="AU15" s="43"/>
      <c r="AV15" s="43"/>
      <c r="AW15" s="43"/>
      <c r="AX15" s="43"/>
      <c r="AY15" s="39"/>
      <c r="AZ15" s="39"/>
      <c r="BA15" s="39"/>
      <c r="BB15" s="39"/>
      <c r="BC15" s="43"/>
      <c r="BD15" s="43"/>
      <c r="BE15" s="43"/>
      <c r="BF15" s="43"/>
      <c r="BG15" s="43"/>
      <c r="BH15" s="43"/>
      <c r="BI15" s="43"/>
      <c r="BJ15" s="43"/>
      <c r="BW15" s="7" t="str">
        <f>BQ3&amp;"/6/1"</f>
        <v>2026/6/1</v>
      </c>
    </row>
    <row r="16" spans="1:75" ht="12" customHeight="1">
      <c r="A16" s="26"/>
      <c r="B16" s="26"/>
      <c r="C16" s="26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9"/>
      <c r="AR16" s="39"/>
      <c r="AS16" s="39"/>
      <c r="AT16" s="39"/>
      <c r="AU16" s="43"/>
      <c r="AV16" s="43"/>
      <c r="AW16" s="43"/>
      <c r="AX16" s="43"/>
      <c r="AY16" s="39"/>
      <c r="AZ16" s="39"/>
      <c r="BA16" s="39"/>
      <c r="BB16" s="39"/>
      <c r="BC16" s="43"/>
      <c r="BD16" s="43"/>
      <c r="BE16" s="43"/>
      <c r="BF16" s="43"/>
      <c r="BG16" s="43"/>
      <c r="BH16" s="43"/>
      <c r="BI16" s="43"/>
      <c r="BJ16" s="43"/>
      <c r="BW16" s="7" t="str">
        <f>BQ3&amp;"/6/30"</f>
        <v>2026/6/30</v>
      </c>
    </row>
    <row r="17" spans="1:75" ht="12" customHeight="1">
      <c r="A17" s="26"/>
      <c r="B17" s="26"/>
      <c r="C17" s="26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AA17" s="35" t="s">
        <v>26</v>
      </c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6"/>
      <c r="AR17" s="36"/>
      <c r="AS17" s="36"/>
      <c r="AT17" s="36"/>
      <c r="AU17" s="37">
        <f>SUM(AU12:AX16)</f>
        <v>208533</v>
      </c>
      <c r="AV17" s="36"/>
      <c r="AW17" s="36"/>
      <c r="AX17" s="36"/>
      <c r="AY17" s="36"/>
      <c r="AZ17" s="36"/>
      <c r="BA17" s="36"/>
      <c r="BB17" s="36"/>
      <c r="BC17" s="37">
        <f>SUM(BC12:BF16)</f>
        <v>208533</v>
      </c>
      <c r="BD17" s="36"/>
      <c r="BE17" s="36"/>
      <c r="BF17" s="36"/>
      <c r="BG17" s="37">
        <f>SUM(BG12:BJ16)</f>
        <v>100</v>
      </c>
      <c r="BH17" s="36"/>
      <c r="BI17" s="36"/>
      <c r="BJ17" s="36"/>
      <c r="BW17" s="7" t="str">
        <f>BQ3&amp;"/7/1"</f>
        <v>2026/7/1</v>
      </c>
    </row>
    <row r="18" spans="1:75" ht="5.25" customHeight="1"/>
    <row r="19" spans="1:75" ht="4.5" customHeight="1">
      <c r="A19" s="33" t="s">
        <v>66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</row>
    <row r="20" spans="1:75" ht="12" customHeight="1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W20" s="7" t="str">
        <f>BQ3&amp;"/7/31"</f>
        <v>2026/7/31</v>
      </c>
    </row>
    <row r="21" spans="1:75" ht="12" customHeight="1">
      <c r="A21" s="19" t="s">
        <v>32</v>
      </c>
      <c r="B21" s="19"/>
      <c r="C21" s="19"/>
      <c r="D21" s="19"/>
      <c r="E21" s="19"/>
      <c r="F21" s="12" t="s">
        <v>33</v>
      </c>
      <c r="G21" s="12"/>
      <c r="H21" s="12"/>
      <c r="I21" s="12"/>
      <c r="J21" s="12" t="s">
        <v>34</v>
      </c>
      <c r="K21" s="12"/>
      <c r="L21" s="12"/>
      <c r="M21" s="12"/>
      <c r="N21" s="12" t="s">
        <v>35</v>
      </c>
      <c r="O21" s="12"/>
      <c r="P21" s="12"/>
      <c r="Q21" s="12"/>
      <c r="R21" s="12" t="s">
        <v>36</v>
      </c>
      <c r="S21" s="12"/>
      <c r="T21" s="12"/>
      <c r="U21" s="12"/>
      <c r="V21" s="12" t="s">
        <v>37</v>
      </c>
      <c r="W21" s="12"/>
      <c r="X21" s="12"/>
      <c r="Y21" s="12"/>
      <c r="Z21" s="12"/>
      <c r="AA21" s="12" t="s">
        <v>38</v>
      </c>
      <c r="AB21" s="12"/>
      <c r="AC21" s="12"/>
      <c r="AD21" s="12"/>
      <c r="AE21" s="12" t="s">
        <v>39</v>
      </c>
      <c r="AF21" s="12"/>
      <c r="AG21" s="12"/>
      <c r="AH21" s="12"/>
      <c r="AI21" s="12" t="s">
        <v>40</v>
      </c>
      <c r="AJ21" s="12"/>
      <c r="AK21" s="12"/>
      <c r="AL21" s="12"/>
      <c r="AM21" s="12" t="s">
        <v>41</v>
      </c>
      <c r="AN21" s="12"/>
      <c r="AO21" s="12"/>
      <c r="AP21" s="12"/>
      <c r="AQ21" s="12" t="s">
        <v>42</v>
      </c>
      <c r="AR21" s="12"/>
      <c r="AS21" s="12"/>
      <c r="AT21" s="12"/>
      <c r="AU21" s="12" t="s">
        <v>43</v>
      </c>
      <c r="AV21" s="12"/>
      <c r="AW21" s="12"/>
      <c r="AX21" s="12"/>
      <c r="AY21" s="12" t="s">
        <v>44</v>
      </c>
      <c r="AZ21" s="12"/>
      <c r="BA21" s="12"/>
      <c r="BB21" s="12"/>
      <c r="BC21" s="19" t="s">
        <v>45</v>
      </c>
      <c r="BD21" s="19"/>
      <c r="BE21" s="19"/>
      <c r="BF21" s="19"/>
      <c r="BG21" s="19"/>
      <c r="BH21" s="19"/>
      <c r="BI21" s="19"/>
      <c r="BJ21" s="19"/>
      <c r="BW21" s="7" t="str">
        <f>BQ3&amp;"/8/1"</f>
        <v>2026/8/1</v>
      </c>
    </row>
    <row r="22" spans="1:75" ht="12" customHeight="1">
      <c r="A22" s="34" t="str">
        <f>BQ3&amp;"年度"</f>
        <v>2026年度</v>
      </c>
      <c r="B22" s="34"/>
      <c r="C22" s="34"/>
      <c r="D22" s="34"/>
      <c r="E22" s="34"/>
      <c r="F22" s="23">
        <f>SUMIFS(BL26:BL42,BK26:BK42,"&gt;="&amp;BW3,BK26:BK42,"&lt;="&amp;BW4)</f>
        <v>0</v>
      </c>
      <c r="G22" s="24"/>
      <c r="H22" s="24"/>
      <c r="I22" s="25"/>
      <c r="J22" s="23">
        <f>SUMIFS(BL26:BL42,BK26:BK42,"&gt;="&amp;BW5,BK26:BK42,"&lt;="&amp;BW6)</f>
        <v>5500</v>
      </c>
      <c r="K22" s="24"/>
      <c r="L22" s="24"/>
      <c r="M22" s="25"/>
      <c r="N22" s="23">
        <f>SUMIFS(BL26:BL42,BK26:BK42,"&gt;="&amp;BW7,BK26:BK42,"&lt;="&amp;BW9)</f>
        <v>194033</v>
      </c>
      <c r="O22" s="24"/>
      <c r="P22" s="24"/>
      <c r="Q22" s="25"/>
      <c r="R22" s="23">
        <f>SUMIFS(BL26:BL42,BK26:BK42,"&gt;="&amp;BW10,BK26:BK42,"&lt;="&amp;BW11)</f>
        <v>0</v>
      </c>
      <c r="S22" s="24"/>
      <c r="T22" s="24"/>
      <c r="U22" s="25"/>
      <c r="V22" s="20">
        <f>SUMIFS(BL26:BL42,BK26:BK42,"&gt;="&amp;BW13,BK26:BK42,"&lt;="&amp;BW14)</f>
        <v>0</v>
      </c>
      <c r="W22" s="20"/>
      <c r="X22" s="20"/>
      <c r="Y22" s="20"/>
      <c r="Z22" s="20"/>
      <c r="AA22" s="20">
        <f>SUMIFS(BL26:BL42,BK26:BK42,"&gt;="&amp;BW15,BK26:BK42,"&lt;="&amp;BW16)</f>
        <v>0</v>
      </c>
      <c r="AB22" s="20"/>
      <c r="AC22" s="20"/>
      <c r="AD22" s="20"/>
      <c r="AE22" s="20">
        <f>SUMIFS(BL26:BL42,BK26:BK42,"&gt;="&amp;BW17,BK26:BK42,"&lt;="&amp;BW20)</f>
        <v>0</v>
      </c>
      <c r="AF22" s="20"/>
      <c r="AG22" s="20"/>
      <c r="AH22" s="20"/>
      <c r="AI22" s="20">
        <f>SUMIFS(BL26:BL42,BK26:BK42,"&gt;="&amp;BW21,BK26:BK42,"&lt;="&amp;BW22)</f>
        <v>0</v>
      </c>
      <c r="AJ22" s="20"/>
      <c r="AK22" s="20"/>
      <c r="AL22" s="20"/>
      <c r="AM22" s="20">
        <f>SUMIFS(BL26:BL42,BK26:BK42,"&gt;="&amp;BW23,BK26:BK42,"&lt;="&amp;BW24)</f>
        <v>0</v>
      </c>
      <c r="AN22" s="20"/>
      <c r="AO22" s="20"/>
      <c r="AP22" s="20"/>
      <c r="AQ22" s="20">
        <f>SUMIFS(BL26:BL42,BK26:BK42,"&gt;="&amp;BW25,BK26:BK42,"&lt;="&amp;BW26)</f>
        <v>0</v>
      </c>
      <c r="AR22" s="20"/>
      <c r="AS22" s="20"/>
      <c r="AT22" s="20"/>
      <c r="AU22" s="20">
        <f>SUMIFS(BL26:BL42,BK26:BK42,"&gt;="&amp;BW27,BK26:BK42,"&lt;="&amp;BW28)</f>
        <v>0</v>
      </c>
      <c r="AV22" s="20"/>
      <c r="AW22" s="20"/>
      <c r="AX22" s="20"/>
      <c r="AY22" s="20">
        <f>SUMIFS(BL26:BL42,BK26:BK42,"&gt;="&amp;BW29,BK26:BK42,"&lt;="&amp;BW30)</f>
        <v>0</v>
      </c>
      <c r="AZ22" s="20"/>
      <c r="BA22" s="20"/>
      <c r="BB22" s="20"/>
      <c r="BC22" s="20">
        <f>SUM(F22:BB22)</f>
        <v>199533</v>
      </c>
      <c r="BD22" s="20"/>
      <c r="BE22" s="20"/>
      <c r="BF22" s="20"/>
      <c r="BG22" s="20"/>
      <c r="BH22" s="20"/>
      <c r="BI22" s="20"/>
      <c r="BJ22" s="20"/>
      <c r="BW22" s="7" t="str">
        <f>BQ3&amp;"/8/31"</f>
        <v>2026/8/31</v>
      </c>
    </row>
    <row r="23" spans="1:75" ht="12" customHeight="1">
      <c r="BW23" s="7" t="str">
        <f>BQ3&amp;"/9/1"</f>
        <v>2026/9/1</v>
      </c>
    </row>
    <row r="24" spans="1:75" ht="12" customHeight="1">
      <c r="A24" s="21" t="s">
        <v>67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O24" s="6"/>
      <c r="BW24" s="7" t="str">
        <f>BQ3&amp;"/9/30"</f>
        <v>2026/9/30</v>
      </c>
    </row>
    <row r="25" spans="1:75" ht="12" customHeight="1">
      <c r="A25" s="26" t="s">
        <v>46</v>
      </c>
      <c r="B25" s="26"/>
      <c r="C25" s="26" t="s">
        <v>70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 t="s">
        <v>68</v>
      </c>
      <c r="O25" s="26"/>
      <c r="P25" s="26"/>
      <c r="Q25" s="26"/>
      <c r="R25" s="26"/>
      <c r="S25" s="26"/>
      <c r="T25" s="26" t="s">
        <v>69</v>
      </c>
      <c r="U25" s="26"/>
      <c r="V25" s="26"/>
      <c r="W25" s="26"/>
      <c r="X25" s="26"/>
      <c r="Y25" s="26"/>
      <c r="Z25" s="26" t="s">
        <v>47</v>
      </c>
      <c r="AA25" s="26"/>
      <c r="AB25" s="26"/>
      <c r="AC25" s="26"/>
      <c r="AD25" s="26" t="s">
        <v>48</v>
      </c>
      <c r="AE25" s="26"/>
      <c r="AF25" s="26"/>
      <c r="AG25" s="26"/>
      <c r="AH25" s="26" t="s">
        <v>71</v>
      </c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W25" s="7" t="str">
        <f>BQ3&amp;"/10/1"</f>
        <v>2026/10/1</v>
      </c>
    </row>
    <row r="26" spans="1:75" ht="12" customHeight="1">
      <c r="A26" s="22">
        <v>1</v>
      </c>
      <c r="B26" s="22"/>
      <c r="C26" s="15" t="s">
        <v>59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1">
        <f>IF(T26=0,"",T26/(1+$BQ$2/100))</f>
        <v>5000</v>
      </c>
      <c r="O26" s="31"/>
      <c r="P26" s="31"/>
      <c r="Q26" s="31"/>
      <c r="R26" s="31"/>
      <c r="S26" s="31"/>
      <c r="T26" s="28">
        <v>5500</v>
      </c>
      <c r="U26" s="29"/>
      <c r="V26" s="29"/>
      <c r="W26" s="29"/>
      <c r="X26" s="29"/>
      <c r="Y26" s="30"/>
      <c r="Z26" s="90">
        <v>46069</v>
      </c>
      <c r="AA26" s="91"/>
      <c r="AB26" s="91"/>
      <c r="AC26" s="92"/>
      <c r="AD26" s="90">
        <v>46112</v>
      </c>
      <c r="AE26" s="91"/>
      <c r="AF26" s="91"/>
      <c r="AG26" s="92"/>
      <c r="AH26" s="15" t="s">
        <v>63</v>
      </c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6">
        <f>IF(Z26="","",Z26)</f>
        <v>46069</v>
      </c>
      <c r="BL26" s="1">
        <f>IF(T26="","",T26)</f>
        <v>5500</v>
      </c>
      <c r="BW26" s="7" t="str">
        <f>BQ3&amp;"/10/31"</f>
        <v>2026/10/31</v>
      </c>
    </row>
    <row r="27" spans="1:75" ht="12" customHeight="1">
      <c r="A27" s="22">
        <v>2</v>
      </c>
      <c r="B27" s="22"/>
      <c r="C27" s="15" t="s">
        <v>60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31">
        <f t="shared" ref="N27:N42" si="0">IF(T27=0,"",T27/(1+$BQ$2/100))</f>
        <v>10800</v>
      </c>
      <c r="O27" s="31"/>
      <c r="P27" s="31"/>
      <c r="Q27" s="31"/>
      <c r="R27" s="31"/>
      <c r="S27" s="31"/>
      <c r="T27" s="28">
        <v>11880</v>
      </c>
      <c r="U27" s="29"/>
      <c r="V27" s="29"/>
      <c r="W27" s="29"/>
      <c r="X27" s="29"/>
      <c r="Y27" s="30"/>
      <c r="Z27" s="90">
        <v>46101</v>
      </c>
      <c r="AA27" s="91"/>
      <c r="AB27" s="91"/>
      <c r="AC27" s="92"/>
      <c r="AD27" s="90">
        <v>46142</v>
      </c>
      <c r="AE27" s="91"/>
      <c r="AF27" s="91"/>
      <c r="AG27" s="92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6">
        <f t="shared" ref="BK27:BK42" si="1">IF(Z27="","",Z27)</f>
        <v>46101</v>
      </c>
      <c r="BL27" s="1">
        <f t="shared" ref="BL27:BL42" si="2">IF(T27="","",T27)</f>
        <v>11880</v>
      </c>
      <c r="BW27" s="7" t="str">
        <f>BQ3&amp;"/11/1"</f>
        <v>2026/11/1</v>
      </c>
    </row>
    <row r="28" spans="1:75" ht="12" customHeight="1">
      <c r="A28" s="22">
        <v>3</v>
      </c>
      <c r="B28" s="22"/>
      <c r="C28" s="15" t="s">
        <v>61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31">
        <f t="shared" si="0"/>
        <v>2200</v>
      </c>
      <c r="O28" s="31"/>
      <c r="P28" s="31"/>
      <c r="Q28" s="31"/>
      <c r="R28" s="31"/>
      <c r="S28" s="31"/>
      <c r="T28" s="28">
        <v>2420</v>
      </c>
      <c r="U28" s="29"/>
      <c r="V28" s="29"/>
      <c r="W28" s="29"/>
      <c r="X28" s="29"/>
      <c r="Y28" s="30"/>
      <c r="Z28" s="90">
        <v>46101</v>
      </c>
      <c r="AA28" s="91"/>
      <c r="AB28" s="91"/>
      <c r="AC28" s="92"/>
      <c r="AD28" s="90">
        <v>46142</v>
      </c>
      <c r="AE28" s="91"/>
      <c r="AF28" s="91"/>
      <c r="AG28" s="92"/>
      <c r="AH28" s="15" t="s">
        <v>64</v>
      </c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6">
        <f t="shared" si="1"/>
        <v>46101</v>
      </c>
      <c r="BL28" s="1">
        <f t="shared" si="2"/>
        <v>2420</v>
      </c>
      <c r="BW28" s="7" t="str">
        <f>BQ3&amp;"/11/30"</f>
        <v>2026/11/30</v>
      </c>
    </row>
    <row r="29" spans="1:75" ht="12" customHeight="1">
      <c r="A29" s="22">
        <v>4</v>
      </c>
      <c r="B29" s="22"/>
      <c r="C29" s="15" t="s">
        <v>62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31">
        <f t="shared" si="0"/>
        <v>163393.63636363635</v>
      </c>
      <c r="O29" s="31"/>
      <c r="P29" s="31"/>
      <c r="Q29" s="31"/>
      <c r="R29" s="31"/>
      <c r="S29" s="31"/>
      <c r="T29" s="28">
        <v>179733</v>
      </c>
      <c r="U29" s="29"/>
      <c r="V29" s="29"/>
      <c r="W29" s="29"/>
      <c r="X29" s="29"/>
      <c r="Y29" s="30"/>
      <c r="Z29" s="90">
        <v>46101</v>
      </c>
      <c r="AA29" s="91"/>
      <c r="AB29" s="91"/>
      <c r="AC29" s="92"/>
      <c r="AD29" s="90">
        <v>46142</v>
      </c>
      <c r="AE29" s="91"/>
      <c r="AF29" s="91"/>
      <c r="AG29" s="92"/>
      <c r="AH29" s="15" t="s">
        <v>65</v>
      </c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6">
        <f t="shared" si="1"/>
        <v>46101</v>
      </c>
      <c r="BL29" s="1">
        <f t="shared" si="2"/>
        <v>179733</v>
      </c>
      <c r="BW29" s="7" t="str">
        <f>BQ3&amp;"/12/1"</f>
        <v>2026/12/1</v>
      </c>
    </row>
    <row r="30" spans="1:75" ht="12" customHeight="1">
      <c r="A30" s="22"/>
      <c r="B30" s="22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1" t="str">
        <f t="shared" si="0"/>
        <v/>
      </c>
      <c r="O30" s="31"/>
      <c r="P30" s="31"/>
      <c r="Q30" s="31"/>
      <c r="R30" s="31"/>
      <c r="S30" s="31"/>
      <c r="T30" s="28"/>
      <c r="U30" s="29"/>
      <c r="V30" s="29"/>
      <c r="W30" s="29"/>
      <c r="X30" s="29"/>
      <c r="Y30" s="30"/>
      <c r="Z30" s="13"/>
      <c r="AA30" s="13"/>
      <c r="AB30" s="13"/>
      <c r="AC30" s="13"/>
      <c r="AD30" s="13"/>
      <c r="AE30" s="13"/>
      <c r="AF30" s="13"/>
      <c r="AG30" s="13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6" t="str">
        <f t="shared" si="1"/>
        <v/>
      </c>
      <c r="BL30" s="1" t="str">
        <f t="shared" si="2"/>
        <v/>
      </c>
      <c r="BW30" s="7" t="str">
        <f>BQ3&amp;"/12/31"</f>
        <v>2026/12/31</v>
      </c>
    </row>
    <row r="31" spans="1:75" ht="12" customHeight="1">
      <c r="A31" s="22"/>
      <c r="B31" s="22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31" t="str">
        <f t="shared" si="0"/>
        <v/>
      </c>
      <c r="O31" s="31"/>
      <c r="P31" s="31"/>
      <c r="Q31" s="31"/>
      <c r="R31" s="31"/>
      <c r="S31" s="31"/>
      <c r="T31" s="28"/>
      <c r="U31" s="29"/>
      <c r="V31" s="29"/>
      <c r="W31" s="29"/>
      <c r="X31" s="29"/>
      <c r="Y31" s="30"/>
      <c r="Z31" s="13"/>
      <c r="AA31" s="13"/>
      <c r="AB31" s="13"/>
      <c r="AC31" s="13"/>
      <c r="AD31" s="13"/>
      <c r="AE31" s="13"/>
      <c r="AF31" s="13"/>
      <c r="AG31" s="13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6" t="str">
        <f t="shared" si="1"/>
        <v/>
      </c>
      <c r="BL31" s="1" t="str">
        <f t="shared" si="2"/>
        <v/>
      </c>
    </row>
    <row r="32" spans="1:75" ht="12" customHeight="1">
      <c r="A32" s="22"/>
      <c r="B32" s="22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31" t="str">
        <f t="shared" si="0"/>
        <v/>
      </c>
      <c r="O32" s="31"/>
      <c r="P32" s="31"/>
      <c r="Q32" s="31"/>
      <c r="R32" s="31"/>
      <c r="S32" s="31"/>
      <c r="T32" s="28"/>
      <c r="U32" s="29"/>
      <c r="V32" s="29"/>
      <c r="W32" s="29"/>
      <c r="X32" s="29"/>
      <c r="Y32" s="30"/>
      <c r="Z32" s="13"/>
      <c r="AA32" s="13"/>
      <c r="AB32" s="13"/>
      <c r="AC32" s="13"/>
      <c r="AD32" s="13"/>
      <c r="AE32" s="13"/>
      <c r="AF32" s="13"/>
      <c r="AG32" s="13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6" t="str">
        <f t="shared" si="1"/>
        <v/>
      </c>
      <c r="BL32" s="1" t="str">
        <f t="shared" si="2"/>
        <v/>
      </c>
    </row>
    <row r="33" spans="1:64" ht="12" customHeight="1">
      <c r="A33" s="22"/>
      <c r="B33" s="22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31" t="str">
        <f t="shared" si="0"/>
        <v/>
      </c>
      <c r="O33" s="31"/>
      <c r="P33" s="31"/>
      <c r="Q33" s="31"/>
      <c r="R33" s="31"/>
      <c r="S33" s="31"/>
      <c r="T33" s="28"/>
      <c r="U33" s="29"/>
      <c r="V33" s="29"/>
      <c r="W33" s="29"/>
      <c r="X33" s="29"/>
      <c r="Y33" s="30"/>
      <c r="Z33" s="13"/>
      <c r="AA33" s="13"/>
      <c r="AB33" s="13"/>
      <c r="AC33" s="13"/>
      <c r="AD33" s="13"/>
      <c r="AE33" s="13"/>
      <c r="AF33" s="13"/>
      <c r="AG33" s="13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6" t="str">
        <f t="shared" si="1"/>
        <v/>
      </c>
      <c r="BL33" s="1" t="str">
        <f t="shared" si="2"/>
        <v/>
      </c>
    </row>
    <row r="34" spans="1:64" ht="12" customHeight="1">
      <c r="A34" s="22"/>
      <c r="B34" s="22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1" t="str">
        <f t="shared" si="0"/>
        <v/>
      </c>
      <c r="O34" s="31"/>
      <c r="P34" s="31"/>
      <c r="Q34" s="31"/>
      <c r="R34" s="31"/>
      <c r="S34" s="31"/>
      <c r="T34" s="28"/>
      <c r="U34" s="29"/>
      <c r="V34" s="29"/>
      <c r="W34" s="29"/>
      <c r="X34" s="29"/>
      <c r="Y34" s="30"/>
      <c r="Z34" s="13"/>
      <c r="AA34" s="13"/>
      <c r="AB34" s="13"/>
      <c r="AC34" s="13"/>
      <c r="AD34" s="13"/>
      <c r="AE34" s="13"/>
      <c r="AF34" s="13"/>
      <c r="AG34" s="13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6" t="str">
        <f t="shared" si="1"/>
        <v/>
      </c>
      <c r="BL34" s="1" t="str">
        <f t="shared" si="2"/>
        <v/>
      </c>
    </row>
    <row r="35" spans="1:64" ht="12" customHeight="1">
      <c r="A35" s="22"/>
      <c r="B35" s="22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31" t="str">
        <f t="shared" si="0"/>
        <v/>
      </c>
      <c r="O35" s="31"/>
      <c r="P35" s="31"/>
      <c r="Q35" s="31"/>
      <c r="R35" s="31"/>
      <c r="S35" s="31"/>
      <c r="T35" s="28"/>
      <c r="U35" s="29"/>
      <c r="V35" s="29"/>
      <c r="W35" s="29"/>
      <c r="X35" s="29"/>
      <c r="Y35" s="30"/>
      <c r="Z35" s="13"/>
      <c r="AA35" s="13"/>
      <c r="AB35" s="13"/>
      <c r="AC35" s="13"/>
      <c r="AD35" s="13"/>
      <c r="AE35" s="13"/>
      <c r="AF35" s="13"/>
      <c r="AG35" s="13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6" t="str">
        <f t="shared" si="1"/>
        <v/>
      </c>
      <c r="BL35" s="1" t="str">
        <f t="shared" si="2"/>
        <v/>
      </c>
    </row>
    <row r="36" spans="1:64" ht="12" customHeight="1">
      <c r="A36" s="22"/>
      <c r="B36" s="22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31" t="str">
        <f t="shared" si="0"/>
        <v/>
      </c>
      <c r="O36" s="31"/>
      <c r="P36" s="31"/>
      <c r="Q36" s="31"/>
      <c r="R36" s="31"/>
      <c r="S36" s="31"/>
      <c r="T36" s="28"/>
      <c r="U36" s="29"/>
      <c r="V36" s="29"/>
      <c r="W36" s="29"/>
      <c r="X36" s="29"/>
      <c r="Y36" s="30"/>
      <c r="Z36" s="13"/>
      <c r="AA36" s="13"/>
      <c r="AB36" s="13"/>
      <c r="AC36" s="13"/>
      <c r="AD36" s="13"/>
      <c r="AE36" s="13"/>
      <c r="AF36" s="13"/>
      <c r="AG36" s="13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6" t="str">
        <f t="shared" si="1"/>
        <v/>
      </c>
      <c r="BL36" s="1" t="str">
        <f t="shared" si="2"/>
        <v/>
      </c>
    </row>
    <row r="37" spans="1:64" ht="12" customHeight="1">
      <c r="A37" s="22"/>
      <c r="B37" s="22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31" t="str">
        <f t="shared" si="0"/>
        <v/>
      </c>
      <c r="O37" s="31"/>
      <c r="P37" s="31"/>
      <c r="Q37" s="31"/>
      <c r="R37" s="31"/>
      <c r="S37" s="31"/>
      <c r="T37" s="28"/>
      <c r="U37" s="29"/>
      <c r="V37" s="29"/>
      <c r="W37" s="29"/>
      <c r="X37" s="29"/>
      <c r="Y37" s="30"/>
      <c r="Z37" s="13"/>
      <c r="AA37" s="13"/>
      <c r="AB37" s="13"/>
      <c r="AC37" s="13"/>
      <c r="AD37" s="13"/>
      <c r="AE37" s="13"/>
      <c r="AF37" s="13"/>
      <c r="AG37" s="13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6" t="str">
        <f t="shared" si="1"/>
        <v/>
      </c>
      <c r="BL37" s="1" t="str">
        <f t="shared" si="2"/>
        <v/>
      </c>
    </row>
    <row r="38" spans="1:64" ht="12" customHeight="1">
      <c r="A38" s="22"/>
      <c r="B38" s="22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31" t="str">
        <f t="shared" si="0"/>
        <v/>
      </c>
      <c r="O38" s="31"/>
      <c r="P38" s="31"/>
      <c r="Q38" s="31"/>
      <c r="R38" s="31"/>
      <c r="S38" s="31"/>
      <c r="T38" s="28"/>
      <c r="U38" s="29"/>
      <c r="V38" s="29"/>
      <c r="W38" s="29"/>
      <c r="X38" s="29"/>
      <c r="Y38" s="30"/>
      <c r="Z38" s="13"/>
      <c r="AA38" s="13"/>
      <c r="AB38" s="13"/>
      <c r="AC38" s="13"/>
      <c r="AD38" s="13"/>
      <c r="AE38" s="13"/>
      <c r="AF38" s="13"/>
      <c r="AG38" s="13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6" t="str">
        <f t="shared" si="1"/>
        <v/>
      </c>
      <c r="BL38" s="1" t="str">
        <f t="shared" si="2"/>
        <v/>
      </c>
    </row>
    <row r="39" spans="1:64" ht="12" customHeight="1">
      <c r="A39" s="22"/>
      <c r="B39" s="22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31" t="str">
        <f t="shared" si="0"/>
        <v/>
      </c>
      <c r="O39" s="31"/>
      <c r="P39" s="31"/>
      <c r="Q39" s="31"/>
      <c r="R39" s="31"/>
      <c r="S39" s="31"/>
      <c r="T39" s="28"/>
      <c r="U39" s="29"/>
      <c r="V39" s="29"/>
      <c r="W39" s="29"/>
      <c r="X39" s="29"/>
      <c r="Y39" s="30"/>
      <c r="Z39" s="13"/>
      <c r="AA39" s="13"/>
      <c r="AB39" s="13"/>
      <c r="AC39" s="13"/>
      <c r="AD39" s="13"/>
      <c r="AE39" s="13"/>
      <c r="AF39" s="13"/>
      <c r="AG39" s="13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6" t="str">
        <f t="shared" si="1"/>
        <v/>
      </c>
      <c r="BL39" s="1" t="str">
        <f t="shared" si="2"/>
        <v/>
      </c>
    </row>
    <row r="40" spans="1:64" ht="12" customHeight="1">
      <c r="A40" s="22"/>
      <c r="B40" s="22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31" t="str">
        <f t="shared" si="0"/>
        <v/>
      </c>
      <c r="O40" s="31"/>
      <c r="P40" s="31"/>
      <c r="Q40" s="31"/>
      <c r="R40" s="31"/>
      <c r="S40" s="31"/>
      <c r="T40" s="28"/>
      <c r="U40" s="29"/>
      <c r="V40" s="29"/>
      <c r="W40" s="29"/>
      <c r="X40" s="29"/>
      <c r="Y40" s="30"/>
      <c r="Z40" s="13"/>
      <c r="AA40" s="13"/>
      <c r="AB40" s="13"/>
      <c r="AC40" s="13"/>
      <c r="AD40" s="13"/>
      <c r="AE40" s="13"/>
      <c r="AF40" s="13"/>
      <c r="AG40" s="13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6" t="str">
        <f t="shared" si="1"/>
        <v/>
      </c>
      <c r="BL40" s="1" t="str">
        <f t="shared" si="2"/>
        <v/>
      </c>
    </row>
    <row r="41" spans="1:64" ht="12" customHeight="1">
      <c r="A41" s="22"/>
      <c r="B41" s="22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31" t="str">
        <f t="shared" si="0"/>
        <v/>
      </c>
      <c r="O41" s="31"/>
      <c r="P41" s="31"/>
      <c r="Q41" s="31"/>
      <c r="R41" s="31"/>
      <c r="S41" s="31"/>
      <c r="T41" s="28"/>
      <c r="U41" s="29"/>
      <c r="V41" s="29"/>
      <c r="W41" s="29"/>
      <c r="X41" s="29"/>
      <c r="Y41" s="30"/>
      <c r="Z41" s="13"/>
      <c r="AA41" s="13"/>
      <c r="AB41" s="13"/>
      <c r="AC41" s="13"/>
      <c r="AD41" s="13"/>
      <c r="AE41" s="13"/>
      <c r="AF41" s="13"/>
      <c r="AG41" s="13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6" t="str">
        <f t="shared" si="1"/>
        <v/>
      </c>
      <c r="BL41" s="1" t="str">
        <f t="shared" si="2"/>
        <v/>
      </c>
    </row>
    <row r="42" spans="1:64" ht="12" customHeight="1">
      <c r="A42" s="22"/>
      <c r="B42" s="22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31" t="str">
        <f t="shared" si="0"/>
        <v/>
      </c>
      <c r="O42" s="31"/>
      <c r="P42" s="31"/>
      <c r="Q42" s="31"/>
      <c r="R42" s="31"/>
      <c r="S42" s="31"/>
      <c r="T42" s="28"/>
      <c r="U42" s="29"/>
      <c r="V42" s="29"/>
      <c r="W42" s="29"/>
      <c r="X42" s="29"/>
      <c r="Y42" s="30"/>
      <c r="Z42" s="13"/>
      <c r="AA42" s="13"/>
      <c r="AB42" s="13"/>
      <c r="AC42" s="13"/>
      <c r="AD42" s="13"/>
      <c r="AE42" s="13"/>
      <c r="AF42" s="13"/>
      <c r="AG42" s="13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6" t="str">
        <f t="shared" si="1"/>
        <v/>
      </c>
      <c r="BL42" s="1" t="str">
        <f t="shared" si="2"/>
        <v/>
      </c>
    </row>
    <row r="43" spans="1:64" ht="12" customHeight="1">
      <c r="A43" s="16"/>
      <c r="B43" s="16"/>
      <c r="C43" s="27" t="s">
        <v>26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32">
        <f>SUM(N26:S42)</f>
        <v>181393.63636363635</v>
      </c>
      <c r="O43" s="32"/>
      <c r="P43" s="32"/>
      <c r="Q43" s="32"/>
      <c r="R43" s="32"/>
      <c r="S43" s="32"/>
      <c r="T43" s="32">
        <f>SUM(T26:Y42)</f>
        <v>199533</v>
      </c>
      <c r="U43" s="32"/>
      <c r="V43" s="32"/>
      <c r="W43" s="32"/>
      <c r="X43" s="32"/>
      <c r="Y43" s="32"/>
      <c r="Z43" s="27"/>
      <c r="AA43" s="27"/>
      <c r="AB43" s="27"/>
      <c r="AC43" s="27"/>
      <c r="AD43" s="27"/>
      <c r="AE43" s="27"/>
      <c r="AF43" s="27"/>
      <c r="AG43" s="27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</row>
  </sheetData>
  <mergeCells count="266">
    <mergeCell ref="D13:Y14"/>
    <mergeCell ref="AM7:AR7"/>
    <mergeCell ref="P10:S12"/>
    <mergeCell ref="T10:Y12"/>
    <mergeCell ref="AA7:AF7"/>
    <mergeCell ref="AG4:AL4"/>
    <mergeCell ref="AG5:AL5"/>
    <mergeCell ref="AG6:AL6"/>
    <mergeCell ref="AG7:AL7"/>
    <mergeCell ref="BE7:BJ7"/>
    <mergeCell ref="AY4:BD4"/>
    <mergeCell ref="AY5:BD5"/>
    <mergeCell ref="AY6:BD6"/>
    <mergeCell ref="AY7:BD7"/>
    <mergeCell ref="AS4:AX4"/>
    <mergeCell ref="AS5:AX5"/>
    <mergeCell ref="AS6:AX6"/>
    <mergeCell ref="AS7:AX7"/>
    <mergeCell ref="AA9:BJ9"/>
    <mergeCell ref="AA10:AP11"/>
    <mergeCell ref="AQ10:AT11"/>
    <mergeCell ref="AU10:AX11"/>
    <mergeCell ref="AY10:BB11"/>
    <mergeCell ref="BM3:BP3"/>
    <mergeCell ref="BS3:BT3"/>
    <mergeCell ref="A1:BJ2"/>
    <mergeCell ref="A3:C3"/>
    <mergeCell ref="A4:C4"/>
    <mergeCell ref="A5:C5"/>
    <mergeCell ref="A6:C6"/>
    <mergeCell ref="AA3:BJ3"/>
    <mergeCell ref="BE4:BJ4"/>
    <mergeCell ref="BE5:BJ5"/>
    <mergeCell ref="BE6:BJ6"/>
    <mergeCell ref="AM4:AR4"/>
    <mergeCell ref="AM5:AR5"/>
    <mergeCell ref="AM6:AR6"/>
    <mergeCell ref="AA4:AF4"/>
    <mergeCell ref="AA5:AF5"/>
    <mergeCell ref="AA6:AF6"/>
    <mergeCell ref="T3:Y3"/>
    <mergeCell ref="P3:S3"/>
    <mergeCell ref="D4:Y4"/>
    <mergeCell ref="D3:O3"/>
    <mergeCell ref="D5:Y5"/>
    <mergeCell ref="P6:S6"/>
    <mergeCell ref="AQ16:AT16"/>
    <mergeCell ref="AU13:AX13"/>
    <mergeCell ref="AU14:AX14"/>
    <mergeCell ref="AU15:AX15"/>
    <mergeCell ref="AU16:AX16"/>
    <mergeCell ref="AY13:BB13"/>
    <mergeCell ref="BG13:BJ13"/>
    <mergeCell ref="BG14:BJ14"/>
    <mergeCell ref="BG15:BJ15"/>
    <mergeCell ref="BG16:BJ16"/>
    <mergeCell ref="AY16:BB16"/>
    <mergeCell ref="BC16:BF16"/>
    <mergeCell ref="AA14:AP14"/>
    <mergeCell ref="AA15:AP15"/>
    <mergeCell ref="BC10:BF11"/>
    <mergeCell ref="BG10:BJ11"/>
    <mergeCell ref="AA12:AP12"/>
    <mergeCell ref="AQ12:AT12"/>
    <mergeCell ref="AU12:AX12"/>
    <mergeCell ref="AY12:BB12"/>
    <mergeCell ref="BC13:BF13"/>
    <mergeCell ref="BC14:BF14"/>
    <mergeCell ref="BC15:BF15"/>
    <mergeCell ref="AQ14:AT14"/>
    <mergeCell ref="AQ15:AT15"/>
    <mergeCell ref="BC12:BF12"/>
    <mergeCell ref="BG12:BJ12"/>
    <mergeCell ref="AA16:AP16"/>
    <mergeCell ref="AY14:BB14"/>
    <mergeCell ref="AY15:BB15"/>
    <mergeCell ref="A13:C14"/>
    <mergeCell ref="T6:Y6"/>
    <mergeCell ref="T7:Y8"/>
    <mergeCell ref="D9:O9"/>
    <mergeCell ref="P9:S9"/>
    <mergeCell ref="T9:Y9"/>
    <mergeCell ref="A10:C11"/>
    <mergeCell ref="D10:O11"/>
    <mergeCell ref="A7:C8"/>
    <mergeCell ref="A9:C9"/>
    <mergeCell ref="A12:C12"/>
    <mergeCell ref="A15:C17"/>
    <mergeCell ref="D15:Y17"/>
    <mergeCell ref="P7:S8"/>
    <mergeCell ref="D6:O6"/>
    <mergeCell ref="D7:O8"/>
    <mergeCell ref="D12:O12"/>
    <mergeCell ref="AQ13:AT13"/>
    <mergeCell ref="AA13:AP13"/>
    <mergeCell ref="A19:BJ20"/>
    <mergeCell ref="A21:E21"/>
    <mergeCell ref="A22:E22"/>
    <mergeCell ref="AY21:BB21"/>
    <mergeCell ref="AY22:BB22"/>
    <mergeCell ref="AU21:AX21"/>
    <mergeCell ref="AU22:AX22"/>
    <mergeCell ref="AQ21:AT21"/>
    <mergeCell ref="AA17:AP17"/>
    <mergeCell ref="AQ17:AT17"/>
    <mergeCell ref="AU17:AX17"/>
    <mergeCell ref="AY17:BB17"/>
    <mergeCell ref="BC17:BF17"/>
    <mergeCell ref="BG17:BJ17"/>
    <mergeCell ref="AA22:AD22"/>
    <mergeCell ref="V21:Z21"/>
    <mergeCell ref="V22:Z22"/>
    <mergeCell ref="R21:U21"/>
    <mergeCell ref="R22:U22"/>
    <mergeCell ref="AQ22:AT22"/>
    <mergeCell ref="AM21:AP21"/>
    <mergeCell ref="AM22:AP22"/>
    <mergeCell ref="AI21:AL21"/>
    <mergeCell ref="AI22:AL22"/>
    <mergeCell ref="AE21:AH21"/>
    <mergeCell ref="AE22:AH22"/>
    <mergeCell ref="A40:B40"/>
    <mergeCell ref="A41:B41"/>
    <mergeCell ref="A42:B42"/>
    <mergeCell ref="A43:B43"/>
    <mergeCell ref="C25:M25"/>
    <mergeCell ref="C26:M26"/>
    <mergeCell ref="C27:M27"/>
    <mergeCell ref="C28:M28"/>
    <mergeCell ref="C29:M29"/>
    <mergeCell ref="C30:M30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5:B25"/>
    <mergeCell ref="A26:B26"/>
    <mergeCell ref="C43:M43"/>
    <mergeCell ref="N25:S25"/>
    <mergeCell ref="N26:S26"/>
    <mergeCell ref="N27:S27"/>
    <mergeCell ref="N28:S28"/>
    <mergeCell ref="N29:S29"/>
    <mergeCell ref="N30:S30"/>
    <mergeCell ref="N31:S31"/>
    <mergeCell ref="N32:S32"/>
    <mergeCell ref="N33:S33"/>
    <mergeCell ref="C37:M37"/>
    <mergeCell ref="C38:M38"/>
    <mergeCell ref="C39:M39"/>
    <mergeCell ref="C40:M40"/>
    <mergeCell ref="C41:M41"/>
    <mergeCell ref="C42:M42"/>
    <mergeCell ref="C31:M31"/>
    <mergeCell ref="C32:M32"/>
    <mergeCell ref="C33:M33"/>
    <mergeCell ref="C34:M34"/>
    <mergeCell ref="C35:M35"/>
    <mergeCell ref="C36:M36"/>
    <mergeCell ref="N40:S40"/>
    <mergeCell ref="N41:S41"/>
    <mergeCell ref="N42:S42"/>
    <mergeCell ref="N43:S43"/>
    <mergeCell ref="T25:Y25"/>
    <mergeCell ref="T26:Y26"/>
    <mergeCell ref="T27:Y27"/>
    <mergeCell ref="T28:Y28"/>
    <mergeCell ref="T29:Y29"/>
    <mergeCell ref="T30:Y30"/>
    <mergeCell ref="N34:S34"/>
    <mergeCell ref="N35:S35"/>
    <mergeCell ref="N36:S36"/>
    <mergeCell ref="N37:S37"/>
    <mergeCell ref="N38:S38"/>
    <mergeCell ref="N39:S39"/>
    <mergeCell ref="T43:Y43"/>
    <mergeCell ref="T37:Y37"/>
    <mergeCell ref="T38:Y38"/>
    <mergeCell ref="T39:Y39"/>
    <mergeCell ref="T40:Y40"/>
    <mergeCell ref="T41:Y41"/>
    <mergeCell ref="AD34:AG34"/>
    <mergeCell ref="T42:Y42"/>
    <mergeCell ref="T31:Y31"/>
    <mergeCell ref="T32:Y32"/>
    <mergeCell ref="T33:Y33"/>
    <mergeCell ref="T34:Y34"/>
    <mergeCell ref="T35:Y35"/>
    <mergeCell ref="T36:Y36"/>
    <mergeCell ref="Z40:AC40"/>
    <mergeCell ref="Z41:AC41"/>
    <mergeCell ref="Z42:AC42"/>
    <mergeCell ref="Z31:AC31"/>
    <mergeCell ref="Z32:AC32"/>
    <mergeCell ref="Z33:AC33"/>
    <mergeCell ref="AH33:BJ33"/>
    <mergeCell ref="Z43:AC43"/>
    <mergeCell ref="AD25:AG25"/>
    <mergeCell ref="AD26:AG26"/>
    <mergeCell ref="AD27:AG27"/>
    <mergeCell ref="AD28:AG28"/>
    <mergeCell ref="AD29:AG29"/>
    <mergeCell ref="AD30:AG30"/>
    <mergeCell ref="Z34:AC34"/>
    <mergeCell ref="Z35:AC35"/>
    <mergeCell ref="Z36:AC36"/>
    <mergeCell ref="Z37:AC37"/>
    <mergeCell ref="Z38:AC38"/>
    <mergeCell ref="Z39:AC39"/>
    <mergeCell ref="AD43:AG43"/>
    <mergeCell ref="AD37:AG37"/>
    <mergeCell ref="AD38:AG38"/>
    <mergeCell ref="AD39:AG39"/>
    <mergeCell ref="AD40:AG40"/>
    <mergeCell ref="AD41:AG41"/>
    <mergeCell ref="AD42:AG42"/>
    <mergeCell ref="AD31:AG31"/>
    <mergeCell ref="AD32:AG32"/>
    <mergeCell ref="AD33:AG33"/>
    <mergeCell ref="F22:I22"/>
    <mergeCell ref="AH25:BJ25"/>
    <mergeCell ref="AH26:BJ26"/>
    <mergeCell ref="AH27:BJ27"/>
    <mergeCell ref="AH28:BJ28"/>
    <mergeCell ref="AH29:BJ29"/>
    <mergeCell ref="AH30:BJ30"/>
    <mergeCell ref="AH31:BJ31"/>
    <mergeCell ref="AH32:BJ32"/>
    <mergeCell ref="Z25:AC25"/>
    <mergeCell ref="Z26:AC26"/>
    <mergeCell ref="Z27:AC27"/>
    <mergeCell ref="Z28:AC28"/>
    <mergeCell ref="Z29:AC29"/>
    <mergeCell ref="Z30:AC30"/>
    <mergeCell ref="AA21:AD21"/>
    <mergeCell ref="AD35:AG35"/>
    <mergeCell ref="AD36:AG36"/>
    <mergeCell ref="BS2:BT2"/>
    <mergeCell ref="AH40:BJ40"/>
    <mergeCell ref="AH41:BJ41"/>
    <mergeCell ref="AH42:BJ42"/>
    <mergeCell ref="AH43:BJ43"/>
    <mergeCell ref="BM2:BP2"/>
    <mergeCell ref="AH34:BJ34"/>
    <mergeCell ref="AH35:BJ35"/>
    <mergeCell ref="AH36:BJ36"/>
    <mergeCell ref="AH37:BJ37"/>
    <mergeCell ref="AH38:BJ38"/>
    <mergeCell ref="AH39:BJ39"/>
    <mergeCell ref="BC21:BJ21"/>
    <mergeCell ref="BC22:BJ22"/>
    <mergeCell ref="A24:BJ24"/>
    <mergeCell ref="A27:B27"/>
    <mergeCell ref="N21:Q21"/>
    <mergeCell ref="N22:Q22"/>
    <mergeCell ref="J21:M21"/>
    <mergeCell ref="J22:M22"/>
    <mergeCell ref="F21:I21"/>
  </mergeCells>
  <phoneticPr fontId="2"/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工事台帳_税込入力</vt:lpstr>
      <vt:lpstr>工事台帳_税込入力!Print_Area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shinji tanaka</cp:lastModifiedBy>
  <cp:lastPrinted>2022-02-09T07:36:46Z</cp:lastPrinted>
  <dcterms:created xsi:type="dcterms:W3CDTF">2022-02-09T01:49:10Z</dcterms:created>
  <dcterms:modified xsi:type="dcterms:W3CDTF">2026-06-24T01:58:46Z</dcterms:modified>
</cp:coreProperties>
</file>