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仮保存用\工事台帳テンプレ\"/>
    </mc:Choice>
  </mc:AlternateContent>
  <xr:revisionPtr revIDLastSave="0" documentId="13_ncr:1_{F519357A-A21A-48E6-8BB2-5D5EB2D74B97}" xr6:coauthVersionLast="47" xr6:coauthVersionMax="47" xr10:uidLastSave="{00000000-0000-0000-0000-000000000000}"/>
  <bookViews>
    <workbookView xWindow="28680" yWindow="-120" windowWidth="29040" windowHeight="15720" xr2:uid="{1B161E2C-C3E9-4A56-93DE-6CE8E8B14D84}"/>
  </bookViews>
  <sheets>
    <sheet name="工事台帳（科目あり）税込" sheetId="1" r:id="rId1"/>
  </sheets>
  <definedNames>
    <definedName name="_xlnm.Print_Area" localSheetId="0">'工事台帳（科目あり）税込'!$A$1:$BJ$45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6" i="1" l="1"/>
  <c r="AG7" i="1" s="1"/>
  <c r="N27" i="1"/>
  <c r="R45" i="1"/>
  <c r="V45" i="1"/>
  <c r="Z45" i="1"/>
  <c r="N45" i="1"/>
  <c r="Z27" i="1"/>
  <c r="AU17" i="1"/>
  <c r="AS4" i="1" s="1"/>
  <c r="V27" i="1"/>
  <c r="R27" i="1"/>
  <c r="BG17" i="1"/>
  <c r="BC17" i="1"/>
  <c r="BE4" i="1" s="1"/>
  <c r="A32" i="1" l="1"/>
  <c r="BW31" i="1"/>
  <c r="BW30" i="1"/>
  <c r="AY32" i="1" s="1"/>
  <c r="BW27" i="1"/>
  <c r="BW26" i="1"/>
  <c r="BW25" i="1"/>
  <c r="BW24" i="1"/>
  <c r="BW23" i="1"/>
  <c r="BW22" i="1"/>
  <c r="BW21" i="1"/>
  <c r="BW20" i="1"/>
  <c r="BW19" i="1"/>
  <c r="BW17" i="1"/>
  <c r="BW16" i="1"/>
  <c r="BW15" i="1"/>
  <c r="BW14" i="1"/>
  <c r="BW13" i="1"/>
  <c r="BW12" i="1"/>
  <c r="BW10" i="1"/>
  <c r="R32" i="1" s="1"/>
  <c r="BW9" i="1"/>
  <c r="BW7" i="1"/>
  <c r="BW6" i="1"/>
  <c r="BW5" i="1"/>
  <c r="BW4" i="1"/>
  <c r="BW3" i="1"/>
  <c r="BD37" i="1"/>
  <c r="BL37" i="1" s="1"/>
  <c r="BD38" i="1"/>
  <c r="BD39" i="1"/>
  <c r="BL39" i="1" s="1"/>
  <c r="BD40" i="1"/>
  <c r="BL40" i="1" s="1"/>
  <c r="BD41" i="1"/>
  <c r="BL41" i="1" s="1"/>
  <c r="BD42" i="1"/>
  <c r="BL42" i="1" s="1"/>
  <c r="BD43" i="1"/>
  <c r="BL43" i="1" s="1"/>
  <c r="BD44" i="1"/>
  <c r="BL44" i="1" s="1"/>
  <c r="BD36" i="1"/>
  <c r="BL36" i="1" s="1"/>
  <c r="BK37" i="1"/>
  <c r="BK38" i="1"/>
  <c r="BK39" i="1"/>
  <c r="BK40" i="1"/>
  <c r="BK41" i="1"/>
  <c r="BK42" i="1"/>
  <c r="BK43" i="1"/>
  <c r="BK44" i="1"/>
  <c r="BK36" i="1"/>
  <c r="BD22" i="1"/>
  <c r="BD23" i="1"/>
  <c r="BD26" i="1"/>
  <c r="BD21" i="1"/>
  <c r="BD45" i="1" l="1"/>
  <c r="BE5" i="1" s="1"/>
  <c r="BE6" i="1" s="1"/>
  <c r="BE7" i="1" s="1"/>
  <c r="V32" i="1"/>
  <c r="AE32" i="1"/>
  <c r="BL38" i="1"/>
  <c r="BD27" i="1"/>
  <c r="AA32" i="1"/>
  <c r="AI32" i="1"/>
  <c r="F32" i="1"/>
  <c r="AM32" i="1"/>
  <c r="J32" i="1"/>
  <c r="AQ32" i="1"/>
  <c r="N32" i="1"/>
  <c r="AU32" i="1"/>
  <c r="BC32" i="1" l="1"/>
  <c r="AS5" i="1" s="1"/>
  <c r="AS6" i="1" s="1"/>
  <c r="AS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f.taguchi</author>
  </authors>
  <commentList>
    <comment ref="AA4" authorId="0" shapeId="0" xr:uid="{6B9A1F8B-037A-409C-8602-F422F60F43D3}">
      <text>
        <r>
          <rPr>
            <b/>
            <sz val="9"/>
            <color indexed="81"/>
            <rFont val="MS P ゴシック"/>
            <family val="3"/>
            <charset val="128"/>
          </rPr>
          <t>契約時の金額、原価を入力します。
受注粗利、粗利率は自動計算されます。</t>
        </r>
      </text>
    </comment>
    <comment ref="AM4" authorId="0" shapeId="0" xr:uid="{12EF49BF-C7BD-4291-9636-7DD8573B647E}">
      <text>
        <r>
          <rPr>
            <b/>
            <sz val="9"/>
            <color indexed="81"/>
            <rFont val="MS P ゴシック"/>
            <family val="3"/>
            <charset val="128"/>
          </rPr>
          <t>入金予定金額の合計が自動で入力されます。</t>
        </r>
      </text>
    </comment>
    <comment ref="AS4" authorId="0" shapeId="0" xr:uid="{CCBCB4D0-ABCD-4F8A-A856-BFC77B0945A0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Y4" authorId="0" shapeId="0" xr:uid="{B826A3ED-B5F5-4742-8664-1BB6C6F85B48}">
      <text>
        <r>
          <rPr>
            <b/>
            <sz val="9"/>
            <color indexed="81"/>
            <rFont val="MS P ゴシック"/>
            <family val="3"/>
            <charset val="128"/>
          </rPr>
          <t>入金金額の合計金額が自動で入力されます。</t>
        </r>
      </text>
    </comment>
    <comment ref="BE4" authorId="0" shapeId="0" xr:uid="{65DFBFC8-853E-43B2-920A-EE5E1318727E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S5" authorId="0" shapeId="0" xr:uid="{9B0243D8-BB70-4216-A4B3-A7CC526EA9E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Y5" authorId="0" shapeId="0" xr:uid="{0595216C-0CBB-45EC-B281-D8CE903250D1}">
      <text>
        <r>
          <rPr>
            <b/>
            <sz val="9"/>
            <color indexed="81"/>
            <rFont val="MS P ゴシック"/>
            <family val="3"/>
            <charset val="128"/>
          </rPr>
          <t>請求情報の合計金額　と手数料の合計金額が自動で入力されま
す。</t>
        </r>
      </text>
    </comment>
    <comment ref="BE5" authorId="0" shapeId="0" xr:uid="{3611670E-DADA-4919-9E03-5EC25B6C657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G6" authorId="0" shapeId="0" xr:uid="{BBE4D3ED-BC25-4BC2-9038-D1AB1BD8D923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S6" authorId="0" shapeId="0" xr:uid="{1E9A7BAE-0819-4866-B721-827D72DA936C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E6" authorId="0" shapeId="0" xr:uid="{4B89DDD3-5B07-4143-BB8B-98183D50BE84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G7" authorId="0" shapeId="0" xr:uid="{C8625B4B-FD8C-4F6F-8D4B-7F43232C3ADF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S7" authorId="0" shapeId="0" xr:uid="{4DA9C1F8-FCFE-4800-AB23-2BAC5E2770E4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E7" authorId="0" shapeId="0" xr:uid="{DC34C032-E1B8-4DF0-ADFE-41A3628F6C7B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9" authorId="0" shapeId="0" xr:uid="{33839F45-DF25-4032-90FD-FB025D0F5CBD}">
      <text>
        <r>
          <rPr>
            <b/>
            <sz val="9"/>
            <color indexed="81"/>
            <rFont val="MS P ゴシック"/>
            <family val="3"/>
            <charset val="128"/>
          </rPr>
          <t>お客様向けの請求書情報、入金の情報を入力します。</t>
        </r>
      </text>
    </comment>
    <comment ref="BG10" authorId="0" shapeId="0" xr:uid="{FCB5D900-FFF7-4897-A11E-5FF12DB935E6}">
      <text>
        <r>
          <rPr>
            <b/>
            <sz val="9"/>
            <color indexed="81"/>
            <rFont val="MS P ゴシック"/>
            <family val="3"/>
            <charset val="128"/>
          </rPr>
          <t>自社で負担した手数料を入力します。
入力した手数料は、締め原価に反映されます。</t>
        </r>
      </text>
    </comment>
    <comment ref="AU17" authorId="0" shapeId="0" xr:uid="{6E38FB9F-809F-4514-B249-AA35CEC326FC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C17" authorId="0" shapeId="0" xr:uid="{9EC11754-9FE8-499A-AB41-F57B4727F796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G17" authorId="0" shapeId="0" xr:uid="{3BC5CD5A-4663-4B59-B83D-CB4BBEE50AE9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21" authorId="0" shapeId="0" xr:uid="{5621BC68-3411-46EE-87EF-F0B77232D030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22" authorId="0" shapeId="0" xr:uid="{71B9421A-A66A-4BEE-80DB-5385FA09BAB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D23" authorId="0" shapeId="0" xr:uid="{BE37A79B-2D07-4DF7-A7C2-55BD46AB3AE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24" authorId="0" shapeId="0" xr:uid="{39743F7C-8572-4C1D-BF46-8C25C629EDBF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25" authorId="0" shapeId="0" xr:uid="{73A58B04-8C63-4A1E-B431-13349B363643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26" authorId="0" shapeId="0" xr:uid="{3D23D8E4-5EEF-45C0-8ACD-09466BBABC4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27" authorId="0" shapeId="0" xr:uid="{12058129-0661-4603-877C-2C7AE261E8AC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R27" authorId="0" shapeId="0" xr:uid="{F4372B02-F516-43F4-9764-9DEB0EE8083B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7" authorId="0" shapeId="0" xr:uid="{833EC071-1F5D-4F5F-B3B5-77A9D2C1D847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7" authorId="0" shapeId="0" xr:uid="{E2DDD9A1-DF6E-43ED-B4EE-01544741F785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27" authorId="0" shapeId="0" xr:uid="{24133904-5E3F-4D8E-AA25-DFE3BA051B6A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9" authorId="0" shapeId="0" xr:uid="{EB609E4F-85A6-482B-ABAD-217B7B08355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原価情報（明細）が月別（請求日）に集計されます。
</t>
        </r>
      </text>
    </comment>
    <comment ref="A32" authorId="0" shapeId="0" xr:uid="{FE19EF59-F7D7-4724-81AD-5F99E4E99B4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F32" authorId="0" shapeId="0" xr:uid="{C3E2D71D-54E3-46DC-B129-7EA7875B5627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32" authorId="0" shapeId="0" xr:uid="{F4BCD8D4-8E90-4C68-BDAE-82509A5408DB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N32" authorId="0" shapeId="0" xr:uid="{F1AFA1A4-6CEF-4EBC-B030-40F45261F43E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32" authorId="0" shapeId="0" xr:uid="{AD170D1D-9865-48C2-8F69-71A16A0996BC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V32" authorId="0" shapeId="0" xr:uid="{AAD8198C-BFF6-4AD3-BDCF-83360624C78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32" authorId="0" shapeId="0" xr:uid="{08C25654-2B41-4628-BF70-6E8F15B5416D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E32" authorId="0" shapeId="0" xr:uid="{57ADB5A3-656E-4691-BE52-BBF4D4F02FB2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I32" authorId="0" shapeId="0" xr:uid="{D5FCCA6B-0EC6-44D9-A446-6CC14E8F7587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M32" authorId="0" shapeId="0" xr:uid="{9F147082-BB1F-49FF-99CC-6268B70A0D00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Q32" authorId="0" shapeId="0" xr:uid="{26F7FE2B-EEC6-49CE-8637-BFC4DA9772F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U32" authorId="0" shapeId="0" xr:uid="{1956E310-31C2-4107-A0E7-0F9FC1FD0CDD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Y32" authorId="0" shapeId="0" xr:uid="{43FEAAF0-33AD-432E-B18E-FD9CBB3D7C94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C32" authorId="0" shapeId="0" xr:uid="{D54716EE-B115-4902-9D13-F0DADC10971C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36" authorId="0" shapeId="0" xr:uid="{EF6C9B62-413F-4EE1-A6AA-0F6ADC6EA2B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D37" authorId="0" shapeId="0" xr:uid="{99D6454D-9111-4B91-9226-EABDA3AAEF09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D38" authorId="0" shapeId="0" xr:uid="{3D91A2B4-D434-416B-B93E-85758E27264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39" authorId="0" shapeId="0" xr:uid="{56F054C9-2A15-4F00-A9D6-33FFB9F7E276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D40" authorId="0" shapeId="0" xr:uid="{5CE539EC-98B8-4A55-B77E-DE2A42292C80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41" authorId="0" shapeId="0" xr:uid="{4408C333-6B29-477A-B3E0-D769E11A2E2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42" authorId="0" shapeId="0" xr:uid="{41901A89-0EFF-4D15-8484-6247D6CC093D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43" authorId="0" shapeId="0" xr:uid="{3CFE4F7F-F7B2-49D9-80D7-68F5EEF32E1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44" authorId="0" shapeId="0" xr:uid="{E55E1EBE-D99C-457B-8AE9-BC58650CC51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N45" authorId="0" shapeId="0" xr:uid="{76098B82-8422-450F-A8AB-0B4E2010C7E5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45" authorId="0" shapeId="0" xr:uid="{17442D74-E4E8-4044-A1E9-E3C48859B069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 xr:uid="{C943531E-8076-46A0-A61F-EFB6A5ECC240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45" authorId="0" shapeId="0" xr:uid="{5F41B9BB-9F4E-4E5C-97A1-D561B2BED62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45" authorId="0" shapeId="0" xr:uid="{F12252EB-3490-48E0-A1E6-C605E0B3433E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</commentList>
</comments>
</file>

<file path=xl/sharedStrings.xml><?xml version="1.0" encoding="utf-8"?>
<sst xmlns="http://schemas.openxmlformats.org/spreadsheetml/2006/main" count="100" uniqueCount="84">
  <si>
    <t>契約番号</t>
    <rPh sb="0" eb="2">
      <t>ケイヤク</t>
    </rPh>
    <rPh sb="2" eb="4">
      <t>バンゴウ</t>
    </rPh>
    <phoneticPr fontId="2"/>
  </si>
  <si>
    <t>進捗</t>
    <rPh sb="0" eb="2">
      <t>シンチョク</t>
    </rPh>
    <phoneticPr fontId="2"/>
  </si>
  <si>
    <t>顧客名</t>
    <rPh sb="0" eb="2">
      <t>コキャク</t>
    </rPh>
    <rPh sb="2" eb="3">
      <t>メイ</t>
    </rPh>
    <phoneticPr fontId="2"/>
  </si>
  <si>
    <t>発生源</t>
    <rPh sb="0" eb="3">
      <t>ハッセイゲン</t>
    </rPh>
    <phoneticPr fontId="2"/>
  </si>
  <si>
    <t>見込ランク</t>
    <rPh sb="0" eb="2">
      <t>ミコミ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</si>
  <si>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</si>
  <si>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</si>
  <si>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備考</t>
    <rPh sb="0" eb="2">
      <t>ビコウ</t>
    </rPh>
    <phoneticPr fontId="2"/>
  </si>
  <si>
    <t>売上推移表</t>
    <rPh sb="0" eb="2">
      <t>ウリアゲ</t>
    </rPh>
    <rPh sb="2" eb="4">
      <t>スイイ</t>
    </rPh>
    <rPh sb="4" eb="5">
      <t>ヒョウ</t>
    </rPh>
    <phoneticPr fontId="2"/>
  </si>
  <si>
    <t>受注金額（税込）</t>
    <rPh sb="0" eb="2">
      <t>ジュチュウ</t>
    </rPh>
    <rPh sb="2" eb="4">
      <t>キンガク</t>
    </rPh>
    <rPh sb="5" eb="7">
      <t>ゼイコ</t>
    </rPh>
    <phoneticPr fontId="2"/>
  </si>
  <si>
    <t>受注粗利（税込）</t>
    <rPh sb="0" eb="2">
      <t>ジュチュウ</t>
    </rPh>
    <rPh sb="2" eb="4">
      <t>アラリ</t>
    </rPh>
    <rPh sb="5" eb="7">
      <t>ゼイコ</t>
    </rPh>
    <phoneticPr fontId="2"/>
  </si>
  <si>
    <t>受注原価（税込）</t>
    <rPh sb="0" eb="2">
      <t>ジュチュウ</t>
    </rPh>
    <rPh sb="2" eb="4">
      <t>ゲンカ</t>
    </rPh>
    <rPh sb="5" eb="7">
      <t>ゼイコ</t>
    </rPh>
    <phoneticPr fontId="2"/>
  </si>
  <si>
    <t>受注粗利率</t>
    <rPh sb="0" eb="2">
      <t>ジュチュウ</t>
    </rPh>
    <rPh sb="2" eb="5">
      <t>アラリリツ</t>
    </rPh>
    <phoneticPr fontId="2"/>
  </si>
  <si>
    <t>予算金額（税込）</t>
    <rPh sb="0" eb="2">
      <t>ヨサン</t>
    </rPh>
    <rPh sb="2" eb="4">
      <t>キンガク</t>
    </rPh>
    <rPh sb="5" eb="7">
      <t>ゼイコ</t>
    </rPh>
    <phoneticPr fontId="2"/>
  </si>
  <si>
    <t>予算原価（税込）</t>
    <rPh sb="2" eb="4">
      <t>ゲンカ</t>
    </rPh>
    <rPh sb="5" eb="7">
      <t>ゼイコ</t>
    </rPh>
    <phoneticPr fontId="2"/>
  </si>
  <si>
    <t>予算粗利（税込）</t>
    <rPh sb="2" eb="4">
      <t>アラリ</t>
    </rPh>
    <rPh sb="5" eb="7">
      <t>ゼイコ</t>
    </rPh>
    <phoneticPr fontId="2"/>
  </si>
  <si>
    <t>予算粗利率</t>
    <rPh sb="2" eb="4">
      <t>ヨサン</t>
    </rPh>
    <rPh sb="4" eb="5">
      <t>リツ</t>
    </rPh>
    <phoneticPr fontId="2"/>
  </si>
  <si>
    <t>締め金額（税込）</t>
    <rPh sb="0" eb="1">
      <t>シ</t>
    </rPh>
    <rPh sb="2" eb="4">
      <t>キンガク</t>
    </rPh>
    <rPh sb="5" eb="7">
      <t>ゼイコ</t>
    </rPh>
    <phoneticPr fontId="2"/>
  </si>
  <si>
    <t>締め原価（税込）</t>
    <rPh sb="0" eb="1">
      <t>シ</t>
    </rPh>
    <rPh sb="2" eb="4">
      <t>ゲンカ</t>
    </rPh>
    <rPh sb="5" eb="7">
      <t>ゼイコ</t>
    </rPh>
    <phoneticPr fontId="2"/>
  </si>
  <si>
    <t>締め粗利（税込）</t>
    <rPh sb="2" eb="4">
      <t>アラリ</t>
    </rPh>
    <rPh sb="5" eb="7">
      <t>ゼイコ</t>
    </rPh>
    <phoneticPr fontId="2"/>
  </si>
  <si>
    <t>締め粗利率</t>
    <rPh sb="2" eb="5">
      <t>アラリリツ</t>
    </rPh>
    <phoneticPr fontId="2"/>
  </si>
  <si>
    <t>項目</t>
    <rPh sb="0" eb="2">
      <t>コウモク</t>
    </rPh>
    <phoneticPr fontId="2"/>
  </si>
  <si>
    <t>入金日</t>
    <rPh sb="0" eb="2">
      <t>ニュウキン</t>
    </rPh>
    <rPh sb="2" eb="3">
      <t>ビ</t>
    </rPh>
    <phoneticPr fontId="2"/>
  </si>
  <si>
    <t>入金金額</t>
    <rPh sb="0" eb="2">
      <t>ニュウキン</t>
    </rPh>
    <rPh sb="2" eb="4">
      <t>キンガク</t>
    </rPh>
    <phoneticPr fontId="2"/>
  </si>
  <si>
    <t>手数料</t>
    <rPh sb="0" eb="3">
      <t>テスウリョウ</t>
    </rPh>
    <phoneticPr fontId="2"/>
  </si>
  <si>
    <t>【合計】</t>
    <rPh sb="1" eb="3">
      <t>ゴウケイ</t>
    </rPh>
    <phoneticPr fontId="2"/>
  </si>
  <si>
    <t>着工金</t>
    <rPh sb="0" eb="2">
      <t>チャッコウ</t>
    </rPh>
    <rPh sb="2" eb="3">
      <t>キン</t>
    </rPh>
    <phoneticPr fontId="2"/>
  </si>
  <si>
    <t>中間金</t>
    <rPh sb="0" eb="2">
      <t>チュウカン</t>
    </rPh>
    <rPh sb="2" eb="3">
      <t>キン</t>
    </rPh>
    <phoneticPr fontId="2"/>
  </si>
  <si>
    <t>完工金</t>
    <rPh sb="0" eb="2">
      <t>カンコウ</t>
    </rPh>
    <rPh sb="2" eb="3">
      <t>キン</t>
    </rPh>
    <phoneticPr fontId="2"/>
  </si>
  <si>
    <t>発生日</t>
    <rPh sb="0" eb="2">
      <t>ハッセイ</t>
    </rPh>
    <rPh sb="2" eb="3">
      <t>ビ</t>
    </rPh>
    <phoneticPr fontId="2"/>
  </si>
  <si>
    <t>契約日</t>
    <rPh sb="0" eb="2">
      <t>ケイヤク</t>
    </rPh>
    <rPh sb="2" eb="3">
      <t>ビ</t>
    </rPh>
    <phoneticPr fontId="2"/>
  </si>
  <si>
    <t>実　績</t>
    <rPh sb="0" eb="1">
      <t>ジツ</t>
    </rPh>
    <rPh sb="2" eb="3">
      <t>イサオ</t>
    </rPh>
    <phoneticPr fontId="2"/>
  </si>
  <si>
    <t>1月</t>
    <rPh sb="1" eb="2">
      <t>ツキ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</si>
  <si>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</si>
  <si>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</si>
  <si>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</si>
  <si>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</si>
  <si>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</si>
  <si>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</si>
  <si>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</si>
  <si>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</si>
  <si>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</si>
  <si>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</si>
  <si>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</si>
  <si>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合　計</t>
    <rPh sb="0" eb="1">
      <t>ゴウ</t>
    </rPh>
    <rPh sb="2" eb="3">
      <t>ケイ</t>
    </rPh>
    <phoneticPr fontId="2"/>
  </si>
  <si>
    <t>NO</t>
    <phoneticPr fontId="2"/>
  </si>
  <si>
    <t>支払日</t>
    <rPh sb="0" eb="3">
      <t>シハライビ</t>
    </rPh>
    <phoneticPr fontId="2"/>
  </si>
  <si>
    <t>消費税率</t>
    <rPh sb="0" eb="2">
      <t>ショウヒ</t>
    </rPh>
    <rPh sb="2" eb="4">
      <t>ゼイリツ</t>
    </rPh>
    <phoneticPr fontId="2"/>
  </si>
  <si>
    <t>％</t>
    <phoneticPr fontId="2"/>
  </si>
  <si>
    <t>工　事　台　帳　(科目あり)</t>
    <rPh sb="0" eb="1">
      <t>コウ</t>
    </rPh>
    <rPh sb="2" eb="3">
      <t>コト</t>
    </rPh>
    <rPh sb="4" eb="5">
      <t>ダイ</t>
    </rPh>
    <rPh sb="6" eb="7">
      <t>チョウ</t>
    </rPh>
    <rPh sb="9" eb="11">
      <t>カモク</t>
    </rPh>
    <phoneticPr fontId="2"/>
  </si>
  <si>
    <t>材料費（税込）</t>
    <rPh sb="0" eb="3">
      <t>ザイリョウヒ</t>
    </rPh>
    <rPh sb="4" eb="6">
      <t>ゼイコ</t>
    </rPh>
    <phoneticPr fontId="2"/>
  </si>
  <si>
    <t>労務費（税込）</t>
    <rPh sb="0" eb="3">
      <t>ロウムヒ</t>
    </rPh>
    <rPh sb="4" eb="6">
      <t>ゼイコ</t>
    </rPh>
    <phoneticPr fontId="2"/>
  </si>
  <si>
    <t>外注費（税込）</t>
    <rPh sb="0" eb="3">
      <t>ガイチュウヒ</t>
    </rPh>
    <rPh sb="4" eb="6">
      <t>ゼイコ</t>
    </rPh>
    <phoneticPr fontId="2"/>
  </si>
  <si>
    <t>経費（税込）</t>
    <rPh sb="0" eb="2">
      <t>ケイヒ</t>
    </rPh>
    <rPh sb="3" eb="5">
      <t>ゼイコ</t>
    </rPh>
    <phoneticPr fontId="2"/>
  </si>
  <si>
    <t>請求日</t>
    <phoneticPr fontId="2"/>
  </si>
  <si>
    <t>年度</t>
    <rPh sb="0" eb="2">
      <t>ネンド</t>
    </rPh>
    <phoneticPr fontId="2"/>
  </si>
  <si>
    <t>年</t>
    <rPh sb="0" eb="1">
      <t>ネン</t>
    </rPh>
    <phoneticPr fontId="2"/>
  </si>
  <si>
    <t>工事名</t>
    <rPh sb="0" eb="2">
      <t>コウジ</t>
    </rPh>
    <rPh sb="2" eb="3">
      <t>メイ</t>
    </rPh>
    <phoneticPr fontId="2"/>
  </si>
  <si>
    <t>工事内容</t>
    <rPh sb="0" eb="2">
      <t>コウジ</t>
    </rPh>
    <rPh sb="2" eb="4">
      <t>ナイヨウ</t>
    </rPh>
    <phoneticPr fontId="2"/>
  </si>
  <si>
    <t>実行予算情報</t>
    <rPh sb="0" eb="2">
      <t>ジッコウ</t>
    </rPh>
    <rPh sb="2" eb="4">
      <t>ヨサン</t>
    </rPh>
    <rPh sb="4" eb="6">
      <t>ジョウホウ</t>
    </rPh>
    <phoneticPr fontId="2"/>
  </si>
  <si>
    <t>請求金額</t>
    <rPh sb="0" eb="2">
      <t>セイキュウ</t>
    </rPh>
    <rPh sb="2" eb="3">
      <t>キン</t>
    </rPh>
    <rPh sb="3" eb="4">
      <t>ガク</t>
    </rPh>
    <phoneticPr fontId="2"/>
  </si>
  <si>
    <t>請求日</t>
    <rPh sb="0" eb="2">
      <t>セイキュウ</t>
    </rPh>
    <rPh sb="2" eb="3">
      <t>ビ</t>
    </rPh>
    <phoneticPr fontId="2"/>
  </si>
  <si>
    <t>予定工期</t>
    <rPh sb="0" eb="2">
      <t>ヨテイ</t>
    </rPh>
    <rPh sb="2" eb="4">
      <t>コウキ</t>
    </rPh>
    <phoneticPr fontId="2"/>
  </si>
  <si>
    <t>工期</t>
    <rPh sb="0" eb="2">
      <t>コウキ</t>
    </rPh>
    <phoneticPr fontId="2"/>
  </si>
  <si>
    <t>業者名</t>
    <rPh sb="0" eb="2">
      <t>ギョウシャ</t>
    </rPh>
    <rPh sb="2" eb="3">
      <t>メイ</t>
    </rPh>
    <phoneticPr fontId="2"/>
  </si>
  <si>
    <t>担当者</t>
    <rPh sb="0" eb="2">
      <t>タントウ</t>
    </rPh>
    <rPh sb="2" eb="3">
      <t>シャ</t>
    </rPh>
    <phoneticPr fontId="2"/>
  </si>
  <si>
    <t>月別原価情報（税込）</t>
    <rPh sb="0" eb="2">
      <t>ツキベツ</t>
    </rPh>
    <rPh sb="2" eb="4">
      <t>ゲンカ</t>
    </rPh>
    <rPh sb="4" eb="6">
      <t>ジョウホウ</t>
    </rPh>
    <rPh sb="7" eb="9">
      <t>ゼイコ</t>
    </rPh>
    <phoneticPr fontId="2"/>
  </si>
  <si>
    <t>請求・入金情報（税込）</t>
    <rPh sb="0" eb="2">
      <t>セイキュウ</t>
    </rPh>
    <rPh sb="3" eb="5">
      <t>ニュウキン</t>
    </rPh>
    <rPh sb="5" eb="7">
      <t>ジョウホウ</t>
    </rPh>
    <rPh sb="8" eb="10">
      <t>ゼイコ</t>
    </rPh>
    <phoneticPr fontId="2"/>
  </si>
  <si>
    <t>備　考/摘　要</t>
    <rPh sb="0" eb="1">
      <t>ビ</t>
    </rPh>
    <rPh sb="2" eb="3">
      <t>コウ</t>
    </rPh>
    <rPh sb="4" eb="5">
      <t>テキ</t>
    </rPh>
    <rPh sb="6" eb="7">
      <t>ヨウ</t>
    </rPh>
    <phoneticPr fontId="2"/>
  </si>
  <si>
    <t>サンプル木材店</t>
    <rPh sb="4" eb="6">
      <t>モクザイ</t>
    </rPh>
    <rPh sb="6" eb="7">
      <t>テン</t>
    </rPh>
    <phoneticPr fontId="2"/>
  </si>
  <si>
    <t>A木材　材料代</t>
    <rPh sb="1" eb="3">
      <t>モクザイ</t>
    </rPh>
    <rPh sb="4" eb="6">
      <t>ザイリョウ</t>
    </rPh>
    <rPh sb="6" eb="7">
      <t>ダイ</t>
    </rPh>
    <phoneticPr fontId="2"/>
  </si>
  <si>
    <t>大工　Aさん</t>
    <rPh sb="0" eb="2">
      <t>ダイク</t>
    </rPh>
    <phoneticPr fontId="2"/>
  </si>
  <si>
    <t>日本高速道路㈱</t>
    <rPh sb="0" eb="2">
      <t>ニホン</t>
    </rPh>
    <rPh sb="2" eb="4">
      <t>コウソク</t>
    </rPh>
    <rPh sb="4" eb="6">
      <t>ドウロ</t>
    </rPh>
    <phoneticPr fontId="2"/>
  </si>
  <si>
    <t>サンプル工務店</t>
    <rPh sb="4" eb="7">
      <t>コウムテン</t>
    </rPh>
    <phoneticPr fontId="2"/>
  </si>
  <si>
    <t>打ち合わせ　高速代　交通費</t>
    <rPh sb="0" eb="1">
      <t>ウ</t>
    </rPh>
    <rPh sb="2" eb="3">
      <t>ア</t>
    </rPh>
    <rPh sb="6" eb="8">
      <t>コウソク</t>
    </rPh>
    <rPh sb="8" eb="9">
      <t>ダイ</t>
    </rPh>
    <rPh sb="10" eb="13">
      <t>コウツウヒ</t>
    </rPh>
    <phoneticPr fontId="2"/>
  </si>
  <si>
    <t>原価情報（明細）</t>
    <rPh sb="0" eb="2">
      <t>ゲンカ</t>
    </rPh>
    <rPh sb="2" eb="4">
      <t>ジョウホウ</t>
    </rPh>
    <rPh sb="5" eb="7">
      <t>メイサイ</t>
    </rPh>
    <phoneticPr fontId="2"/>
  </si>
  <si>
    <t>システム工事</t>
    <rPh sb="1" eb="3">
      <t>モクザイ</t>
    </rPh>
    <rPh sb="4" eb="6">
      <t>ザイリョウダイ</t>
    </rPh>
    <phoneticPr fontId="2"/>
  </si>
  <si>
    <t>202501-0001</t>
    <phoneticPr fontId="2"/>
  </si>
  <si>
    <t>営業　太郎</t>
    <rPh sb="0" eb="2">
      <t>エイギョウ</t>
    </rPh>
    <rPh sb="3" eb="5">
      <t>タロウ</t>
    </rPh>
    <phoneticPr fontId="2"/>
  </si>
  <si>
    <t>株式会社〇〇　ビル建設工事</t>
    <rPh sb="0" eb="4">
      <t>カブシキカイシャ</t>
    </rPh>
    <rPh sb="9" eb="11">
      <t>ケンセツ</t>
    </rPh>
    <rPh sb="11" eb="13">
      <t>コウジ</t>
    </rPh>
    <phoneticPr fontId="2"/>
  </si>
  <si>
    <t>引渡</t>
    <phoneticPr fontId="2"/>
  </si>
  <si>
    <t>代表　太郎</t>
    <rPh sb="0" eb="2">
      <t>ダイヒョウ</t>
    </rPh>
    <rPh sb="3" eb="5">
      <t>タロウ</t>
    </rPh>
    <phoneticPr fontId="2"/>
  </si>
  <si>
    <t>ホームページ</t>
    <phoneticPr fontId="2"/>
  </si>
  <si>
    <t>Aランク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</si>
</sst>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7"/>
      <color theme="1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HGPｺﾞｼｯｸE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14" fontId="4" fillId="0" borderId="0" xfId="0" applyNumberFormat="1" applyFont="1">
      <alignment vertical="center"/>
    </xf>
    <xf numFmtId="14" fontId="8" fillId="0" borderId="0" xfId="0" applyNumberFormat="1" applyFont="1">
      <alignment vertical="center"/>
    </xf>
    <xf numFmtId="0" fontId="10" fillId="0" borderId="0" xfId="0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8" fillId="5" borderId="6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5" borderId="9" xfId="0" applyFont="1" applyFill="1" applyBorder="1">
      <alignment vertical="center"/>
    </xf>
    <xf numFmtId="0" fontId="4" fillId="0" borderId="10" xfId="0" applyFont="1" applyBorder="1">
      <alignment vertical="center"/>
    </xf>
    <xf numFmtId="38" fontId="7" fillId="0" borderId="1" xfId="1" applyFont="1" applyBorder="1">
      <alignment vertical="center"/>
    </xf>
    <xf numFmtId="38" fontId="7" fillId="0" borderId="1" xfId="1" applyFont="1" applyFill="1" applyBorder="1" applyAlignment="1">
      <alignment vertical="center"/>
    </xf>
    <xf numFmtId="10" fontId="7" fillId="0" borderId="1" xfId="2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4" fontId="7" fillId="0" borderId="1" xfId="0" applyNumberFormat="1" applyFont="1" applyBorder="1">
      <alignment vertical="center"/>
    </xf>
    <xf numFmtId="0" fontId="8" fillId="3" borderId="1" xfId="0" applyFont="1" applyFill="1" applyBorder="1">
      <alignment vertical="center"/>
    </xf>
    <xf numFmtId="38" fontId="8" fillId="3" borderId="1" xfId="0" applyNumberFormat="1" applyFont="1" applyFill="1" applyBorder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38" fontId="8" fillId="0" borderId="1" xfId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vertical="center"/>
    </xf>
    <xf numFmtId="14" fontId="7" fillId="0" borderId="3" xfId="0" applyNumberFormat="1" applyFont="1" applyBorder="1" applyAlignment="1">
      <alignment vertical="center"/>
    </xf>
    <xf numFmtId="14" fontId="7" fillId="0" borderId="4" xfId="0" applyNumberFormat="1" applyFont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38" fontId="8" fillId="0" borderId="2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top"/>
    </xf>
    <xf numFmtId="0" fontId="9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4" borderId="1" xfId="0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7" fillId="0" borderId="1" xfId="1" applyFont="1" applyBorder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8" fontId="7" fillId="0" borderId="1" xfId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14" fontId="7" fillId="0" borderId="15" xfId="0" applyNumberFormat="1" applyFont="1" applyBorder="1" applyAlignment="1">
      <alignment horizontal="center" vertical="center"/>
    </xf>
    <xf numFmtId="14" fontId="7" fillId="0" borderId="16" xfId="0" applyNumberFormat="1" applyFont="1" applyBorder="1" applyAlignment="1">
      <alignment horizontal="center" vertical="center"/>
    </xf>
    <xf numFmtId="14" fontId="7" fillId="0" borderId="17" xfId="0" applyNumberFormat="1" applyFont="1" applyBorder="1" applyAlignment="1">
      <alignment horizontal="center" vertical="center"/>
    </xf>
    <xf numFmtId="14" fontId="7" fillId="0" borderId="18" xfId="0" applyNumberFormat="1" applyFont="1" applyBorder="1" applyAlignment="1">
      <alignment horizontal="center" vertical="center"/>
    </xf>
    <xf numFmtId="14" fontId="7" fillId="0" borderId="19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38" fontId="8" fillId="4" borderId="1" xfId="1" applyFont="1" applyFill="1" applyBorder="1" applyAlignment="1">
      <alignment horizontal="right" vertical="center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8" fillId="4" borderId="1" xfId="1" applyFont="1" applyFill="1" applyBorder="1">
      <alignment vertical="center"/>
    </xf>
    <xf numFmtId="38" fontId="8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8" fontId="8" fillId="4" borderId="1" xfId="1" applyFont="1" applyFill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8" fontId="7" fillId="0" borderId="1" xfId="1" applyFont="1" applyFill="1" applyBorder="1">
      <alignment vertical="center"/>
    </xf>
    <xf numFmtId="38" fontId="7" fillId="0" borderId="2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10" fontId="7" fillId="0" borderId="2" xfId="2" applyNumberFormat="1" applyFont="1" applyFill="1" applyBorder="1" applyAlignment="1">
      <alignment vertical="center"/>
    </xf>
    <xf numFmtId="10" fontId="7" fillId="0" borderId="3" xfId="2" applyNumberFormat="1" applyFont="1" applyFill="1" applyBorder="1" applyAlignment="1">
      <alignment vertical="center"/>
    </xf>
    <xf numFmtId="10" fontId="7" fillId="0" borderId="4" xfId="2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292D8-B6B7-4844-9BB4-CF58500841EE}">
  <dimension ref="A1:BW45"/>
  <sheetViews>
    <sheetView tabSelected="1" zoomScaleNormal="100" zoomScaleSheetLayoutView="115" workbookViewId="0">
      <selection sqref="A1:BJ2"/>
    </sheetView>
  </sheetViews>
  <sheetFormatPr defaultRowHeight="12" customHeight="1"/>
  <cols>
    <col min="1" max="2" width="2.125" style="1" customWidth="1"/>
    <col min="3" max="3" width="2.625" style="1" customWidth="1"/>
    <col min="4" max="25" width="2.125" style="1" customWidth="1"/>
    <col min="26" max="26" width="1.375" style="1" customWidth="1"/>
    <col min="27" max="31" width="2.125" style="1" customWidth="1"/>
    <col min="32" max="32" width="2.5" style="1" customWidth="1"/>
    <col min="33" max="62" width="2.125" style="1" customWidth="1"/>
    <col min="63" max="63" width="8.25" style="1" hidden="1" customWidth="1"/>
    <col min="64" max="64" width="2.125" style="1" hidden="1" customWidth="1"/>
    <col min="65" max="68" width="2.125" style="1" customWidth="1"/>
    <col min="69" max="69" width="5.5" style="1" bestFit="1" customWidth="1"/>
    <col min="70" max="74" width="2.125" style="1" customWidth="1"/>
    <col min="75" max="75" width="9.75" style="1" hidden="1" customWidth="1"/>
    <col min="76" max="122" width="2.125" style="1" customWidth="1"/>
    <col min="123" max="16384" width="9" style="1"/>
  </cols>
  <sheetData>
    <row r="1" spans="1:75" ht="12" customHeight="1" thickBot="1">
      <c r="A1" s="91" t="s">
        <v>49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2"/>
      <c r="BL1" s="3"/>
      <c r="BM1" s="3"/>
      <c r="BN1" s="3"/>
      <c r="BO1" s="3"/>
    </row>
    <row r="2" spans="1:75" ht="12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2"/>
      <c r="BL2" s="3"/>
      <c r="BM2" s="40" t="s">
        <v>47</v>
      </c>
      <c r="BN2" s="41"/>
      <c r="BO2" s="41"/>
      <c r="BP2" s="41"/>
      <c r="BQ2" s="11">
        <v>10</v>
      </c>
      <c r="BR2" s="12" t="s">
        <v>48</v>
      </c>
      <c r="BS2" s="10"/>
      <c r="BT2" s="10"/>
      <c r="BW2" s="7"/>
    </row>
    <row r="3" spans="1:75" ht="12" customHeight="1" thickBot="1">
      <c r="A3" s="19" t="s">
        <v>0</v>
      </c>
      <c r="B3" s="19"/>
      <c r="C3" s="19"/>
      <c r="D3" s="88" t="s">
        <v>77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19" t="s">
        <v>65</v>
      </c>
      <c r="Q3" s="19"/>
      <c r="R3" s="19"/>
      <c r="S3" s="19"/>
      <c r="T3" s="63" t="s">
        <v>78</v>
      </c>
      <c r="U3" s="63"/>
      <c r="V3" s="63"/>
      <c r="W3" s="63"/>
      <c r="X3" s="63"/>
      <c r="Y3" s="63"/>
      <c r="AA3" s="92" t="s">
        <v>8</v>
      </c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4"/>
      <c r="BL3" s="3"/>
      <c r="BM3" s="102" t="s">
        <v>55</v>
      </c>
      <c r="BN3" s="103"/>
      <c r="BO3" s="103"/>
      <c r="BP3" s="103"/>
      <c r="BQ3" s="13">
        <v>2026</v>
      </c>
      <c r="BR3" s="14" t="s">
        <v>56</v>
      </c>
      <c r="BW3" s="7" t="str">
        <f>BQ3&amp;"/1/1"</f>
        <v>2026/1/1</v>
      </c>
    </row>
    <row r="4" spans="1:75" ht="12" customHeight="1">
      <c r="A4" s="19" t="s">
        <v>57</v>
      </c>
      <c r="B4" s="19"/>
      <c r="C4" s="19"/>
      <c r="D4" s="63" t="s">
        <v>79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AA4" s="18" t="s">
        <v>9</v>
      </c>
      <c r="AB4" s="18"/>
      <c r="AC4" s="18"/>
      <c r="AD4" s="18"/>
      <c r="AE4" s="18"/>
      <c r="AF4" s="18"/>
      <c r="AG4" s="108">
        <v>208533</v>
      </c>
      <c r="AH4" s="109"/>
      <c r="AI4" s="109"/>
      <c r="AJ4" s="109"/>
      <c r="AK4" s="109"/>
      <c r="AL4" s="110"/>
      <c r="AM4" s="18" t="s">
        <v>13</v>
      </c>
      <c r="AN4" s="18"/>
      <c r="AO4" s="18"/>
      <c r="AP4" s="18"/>
      <c r="AQ4" s="18"/>
      <c r="AR4" s="18"/>
      <c r="AS4" s="16">
        <f>AU17</f>
        <v>208533</v>
      </c>
      <c r="AT4" s="16"/>
      <c r="AU4" s="16"/>
      <c r="AV4" s="16"/>
      <c r="AW4" s="16"/>
      <c r="AX4" s="16"/>
      <c r="AY4" s="18" t="s">
        <v>17</v>
      </c>
      <c r="AZ4" s="18"/>
      <c r="BA4" s="18"/>
      <c r="BB4" s="18"/>
      <c r="BC4" s="18"/>
      <c r="BD4" s="18"/>
      <c r="BE4" s="16">
        <f>BC17</f>
        <v>208533</v>
      </c>
      <c r="BF4" s="16"/>
      <c r="BG4" s="16"/>
      <c r="BH4" s="16"/>
      <c r="BI4" s="16"/>
      <c r="BJ4" s="16"/>
      <c r="BK4" s="4"/>
      <c r="BL4" s="3"/>
      <c r="BM4" s="3"/>
      <c r="BN4" s="3"/>
      <c r="BO4" s="3"/>
      <c r="BW4" s="7" t="str">
        <f>BQ3&amp;"/1/31"</f>
        <v>2026/1/31</v>
      </c>
    </row>
    <row r="5" spans="1:75" ht="12" customHeight="1">
      <c r="A5" s="19" t="s">
        <v>58</v>
      </c>
      <c r="B5" s="19"/>
      <c r="C5" s="19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AA5" s="18" t="s">
        <v>11</v>
      </c>
      <c r="AB5" s="18"/>
      <c r="AC5" s="18"/>
      <c r="AD5" s="18"/>
      <c r="AE5" s="18"/>
      <c r="AF5" s="18"/>
      <c r="AG5" s="108">
        <v>163394</v>
      </c>
      <c r="AH5" s="109"/>
      <c r="AI5" s="109"/>
      <c r="AJ5" s="109"/>
      <c r="AK5" s="109"/>
      <c r="AL5" s="110"/>
      <c r="AM5" s="18" t="s">
        <v>14</v>
      </c>
      <c r="AN5" s="18"/>
      <c r="AO5" s="18"/>
      <c r="AP5" s="18"/>
      <c r="AQ5" s="18"/>
      <c r="AR5" s="18"/>
      <c r="AS5" s="16">
        <f>BC32</f>
        <v>181394</v>
      </c>
      <c r="AT5" s="16"/>
      <c r="AU5" s="16"/>
      <c r="AV5" s="16"/>
      <c r="AW5" s="16"/>
      <c r="AX5" s="16"/>
      <c r="AY5" s="18" t="s">
        <v>18</v>
      </c>
      <c r="AZ5" s="18"/>
      <c r="BA5" s="18"/>
      <c r="BB5" s="18"/>
      <c r="BC5" s="18"/>
      <c r="BD5" s="18"/>
      <c r="BE5" s="16">
        <f>BD45+BG17</f>
        <v>181494</v>
      </c>
      <c r="BF5" s="16"/>
      <c r="BG5" s="16"/>
      <c r="BH5" s="16"/>
      <c r="BI5" s="16"/>
      <c r="BJ5" s="16"/>
      <c r="BK5" s="4"/>
      <c r="BL5" s="3"/>
      <c r="BM5" s="3"/>
      <c r="BN5" s="3"/>
      <c r="BO5" s="3"/>
      <c r="BW5" s="7" t="str">
        <f>BQ3&amp;"/2/1"</f>
        <v>2026/2/1</v>
      </c>
    </row>
    <row r="6" spans="1:75" ht="12" customHeight="1">
      <c r="A6" s="19" t="s">
        <v>1</v>
      </c>
      <c r="B6" s="19"/>
      <c r="C6" s="19"/>
      <c r="D6" s="63" t="s">
        <v>80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19" t="s">
        <v>29</v>
      </c>
      <c r="Q6" s="19"/>
      <c r="R6" s="19"/>
      <c r="S6" s="19"/>
      <c r="T6" s="62">
        <v>45323</v>
      </c>
      <c r="U6" s="62"/>
      <c r="V6" s="62"/>
      <c r="W6" s="62"/>
      <c r="X6" s="62"/>
      <c r="Y6" s="62"/>
      <c r="AA6" s="18" t="s">
        <v>10</v>
      </c>
      <c r="AB6" s="18"/>
      <c r="AC6" s="18"/>
      <c r="AD6" s="18"/>
      <c r="AE6" s="18"/>
      <c r="AF6" s="18"/>
      <c r="AG6" s="108">
        <f>AG4-AG5</f>
        <v>45139</v>
      </c>
      <c r="AH6" s="109"/>
      <c r="AI6" s="109"/>
      <c r="AJ6" s="109"/>
      <c r="AK6" s="109"/>
      <c r="AL6" s="110"/>
      <c r="AM6" s="18" t="s">
        <v>15</v>
      </c>
      <c r="AN6" s="18"/>
      <c r="AO6" s="18"/>
      <c r="AP6" s="18"/>
      <c r="AQ6" s="18"/>
      <c r="AR6" s="18"/>
      <c r="AS6" s="16">
        <f>AS4-AS5</f>
        <v>27139</v>
      </c>
      <c r="AT6" s="16"/>
      <c r="AU6" s="16"/>
      <c r="AV6" s="16"/>
      <c r="AW6" s="16"/>
      <c r="AX6" s="16"/>
      <c r="AY6" s="18" t="s">
        <v>19</v>
      </c>
      <c r="AZ6" s="18"/>
      <c r="BA6" s="18"/>
      <c r="BB6" s="18"/>
      <c r="BC6" s="18"/>
      <c r="BD6" s="18"/>
      <c r="BE6" s="16">
        <f>BE4-BE5</f>
        <v>27039</v>
      </c>
      <c r="BF6" s="16"/>
      <c r="BG6" s="16"/>
      <c r="BH6" s="16"/>
      <c r="BI6" s="16"/>
      <c r="BJ6" s="16"/>
      <c r="BK6" s="4"/>
      <c r="BL6" s="3"/>
      <c r="BM6" s="3"/>
      <c r="BN6" s="3"/>
      <c r="BO6" s="3"/>
      <c r="BW6" s="7" t="str">
        <f>BQ3&amp;"/2/28"</f>
        <v>2026/2/28</v>
      </c>
    </row>
    <row r="7" spans="1:75" ht="12" customHeight="1">
      <c r="A7" s="19" t="s">
        <v>2</v>
      </c>
      <c r="B7" s="19"/>
      <c r="C7" s="19"/>
      <c r="D7" s="63" t="s">
        <v>81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19" t="s">
        <v>30</v>
      </c>
      <c r="Q7" s="19"/>
      <c r="R7" s="19"/>
      <c r="S7" s="19"/>
      <c r="T7" s="62">
        <v>45672</v>
      </c>
      <c r="U7" s="62"/>
      <c r="V7" s="62"/>
      <c r="W7" s="62"/>
      <c r="X7" s="62"/>
      <c r="Y7" s="62"/>
      <c r="AA7" s="18" t="s">
        <v>12</v>
      </c>
      <c r="AB7" s="18"/>
      <c r="AC7" s="18"/>
      <c r="AD7" s="18"/>
      <c r="AE7" s="18"/>
      <c r="AF7" s="18"/>
      <c r="AG7" s="111">
        <f>IF(AG4=0,0,AG6/AG4)</f>
        <v>0.21645974498041076</v>
      </c>
      <c r="AH7" s="112"/>
      <c r="AI7" s="112"/>
      <c r="AJ7" s="112"/>
      <c r="AK7" s="112"/>
      <c r="AL7" s="113"/>
      <c r="AM7" s="18" t="s">
        <v>16</v>
      </c>
      <c r="AN7" s="18"/>
      <c r="AO7" s="18"/>
      <c r="AP7" s="18"/>
      <c r="AQ7" s="18"/>
      <c r="AR7" s="18"/>
      <c r="AS7" s="17">
        <f>IF(AS4=0,0,AS6/AS4)</f>
        <v>0.13014247145535718</v>
      </c>
      <c r="AT7" s="17"/>
      <c r="AU7" s="17"/>
      <c r="AV7" s="17"/>
      <c r="AW7" s="17"/>
      <c r="AX7" s="17"/>
      <c r="AY7" s="18" t="s">
        <v>20</v>
      </c>
      <c r="AZ7" s="18"/>
      <c r="BA7" s="18"/>
      <c r="BB7" s="18"/>
      <c r="BC7" s="18"/>
      <c r="BD7" s="18"/>
      <c r="BE7" s="17">
        <f>IF(BE4=0,0,BE6/BE4)</f>
        <v>0.12966293104688467</v>
      </c>
      <c r="BF7" s="17"/>
      <c r="BG7" s="17"/>
      <c r="BH7" s="17"/>
      <c r="BI7" s="17"/>
      <c r="BJ7" s="17"/>
      <c r="BK7" s="4"/>
      <c r="BL7" s="3"/>
      <c r="BM7" s="3"/>
      <c r="BN7" s="3"/>
      <c r="BO7" s="3"/>
      <c r="BW7" s="7" t="str">
        <f>BQ3&amp;"/3/1"</f>
        <v>2026/3/1</v>
      </c>
    </row>
    <row r="8" spans="1:75" ht="5.25" customHeight="1">
      <c r="A8" s="19"/>
      <c r="B8" s="19"/>
      <c r="C8" s="19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19"/>
      <c r="Q8" s="19"/>
      <c r="R8" s="19"/>
      <c r="S8" s="19"/>
      <c r="T8" s="62"/>
      <c r="U8" s="62"/>
      <c r="V8" s="62"/>
      <c r="W8" s="62"/>
      <c r="X8" s="62"/>
      <c r="Y8" s="62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3"/>
      <c r="BH8" s="3"/>
      <c r="BI8" s="3"/>
      <c r="BJ8" s="3"/>
      <c r="BK8" s="3"/>
      <c r="BL8" s="3"/>
      <c r="BM8" s="3"/>
      <c r="BN8" s="3"/>
      <c r="BO8" s="3"/>
    </row>
    <row r="9" spans="1:75" ht="12" customHeight="1">
      <c r="A9" s="19" t="s">
        <v>3</v>
      </c>
      <c r="B9" s="19"/>
      <c r="C9" s="19"/>
      <c r="D9" s="63" t="s">
        <v>82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19" t="s">
        <v>62</v>
      </c>
      <c r="Q9" s="19"/>
      <c r="R9" s="19"/>
      <c r="S9" s="19"/>
      <c r="T9" s="62"/>
      <c r="U9" s="62"/>
      <c r="V9" s="62"/>
      <c r="W9" s="62"/>
      <c r="X9" s="62"/>
      <c r="Y9" s="62"/>
      <c r="AA9" s="90" t="s">
        <v>67</v>
      </c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3"/>
      <c r="BL9" s="3"/>
      <c r="BM9" s="3"/>
      <c r="BN9" s="3"/>
      <c r="BO9" s="3"/>
      <c r="BW9" s="7" t="str">
        <f>BQ3&amp;"/3/31"</f>
        <v>2026/3/31</v>
      </c>
    </row>
    <row r="10" spans="1:75" ht="12" customHeight="1">
      <c r="A10" s="19" t="s">
        <v>4</v>
      </c>
      <c r="B10" s="19"/>
      <c r="C10" s="19"/>
      <c r="D10" s="63" t="s">
        <v>83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5" t="s">
        <v>63</v>
      </c>
      <c r="Q10" s="66"/>
      <c r="R10" s="66"/>
      <c r="S10" s="67"/>
      <c r="T10" s="73"/>
      <c r="U10" s="74"/>
      <c r="V10" s="74"/>
      <c r="W10" s="74"/>
      <c r="X10" s="74"/>
      <c r="Y10" s="75"/>
      <c r="AA10" s="19" t="s">
        <v>21</v>
      </c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 t="s">
        <v>61</v>
      </c>
      <c r="AR10" s="19"/>
      <c r="AS10" s="19"/>
      <c r="AT10" s="19"/>
      <c r="AU10" s="19" t="s">
        <v>60</v>
      </c>
      <c r="AV10" s="19"/>
      <c r="AW10" s="19"/>
      <c r="AX10" s="19"/>
      <c r="AY10" s="19" t="s">
        <v>22</v>
      </c>
      <c r="AZ10" s="19"/>
      <c r="BA10" s="19"/>
      <c r="BB10" s="19"/>
      <c r="BC10" s="19" t="s">
        <v>23</v>
      </c>
      <c r="BD10" s="19"/>
      <c r="BE10" s="19"/>
      <c r="BF10" s="19"/>
      <c r="BG10" s="19" t="s">
        <v>24</v>
      </c>
      <c r="BH10" s="19"/>
      <c r="BI10" s="19"/>
      <c r="BJ10" s="19"/>
      <c r="BK10" s="5"/>
      <c r="BL10" s="5"/>
      <c r="BM10" s="5"/>
      <c r="BN10" s="5"/>
      <c r="BO10" s="5"/>
      <c r="BW10" s="7" t="str">
        <f>BQ3&amp;"/4/1"</f>
        <v>2026/4/1</v>
      </c>
    </row>
    <row r="11" spans="1:75" ht="3" customHeight="1">
      <c r="A11" s="19"/>
      <c r="B11" s="19"/>
      <c r="C11" s="19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8"/>
      <c r="Q11" s="114"/>
      <c r="R11" s="114"/>
      <c r="S11" s="69"/>
      <c r="T11" s="76"/>
      <c r="U11" s="115"/>
      <c r="V11" s="115"/>
      <c r="W11" s="115"/>
      <c r="X11" s="115"/>
      <c r="Y11" s="77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</row>
    <row r="12" spans="1:75" ht="12" customHeight="1">
      <c r="A12" s="19" t="s">
        <v>5</v>
      </c>
      <c r="B12" s="19"/>
      <c r="C12" s="19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70"/>
      <c r="Q12" s="71"/>
      <c r="R12" s="71"/>
      <c r="S12" s="72"/>
      <c r="T12" s="78"/>
      <c r="U12" s="79"/>
      <c r="V12" s="79"/>
      <c r="W12" s="79"/>
      <c r="X12" s="79"/>
      <c r="Y12" s="80"/>
      <c r="AA12" s="50" t="s">
        <v>26</v>
      </c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20">
        <v>46157</v>
      </c>
      <c r="AR12" s="20"/>
      <c r="AS12" s="20"/>
      <c r="AT12" s="20"/>
      <c r="AU12" s="15">
        <v>208533</v>
      </c>
      <c r="AV12" s="15"/>
      <c r="AW12" s="15"/>
      <c r="AX12" s="15"/>
      <c r="AY12" s="20">
        <v>46173</v>
      </c>
      <c r="AZ12" s="20"/>
      <c r="BA12" s="20"/>
      <c r="BB12" s="20"/>
      <c r="BC12" s="15">
        <v>208533</v>
      </c>
      <c r="BD12" s="15"/>
      <c r="BE12" s="15"/>
      <c r="BF12" s="15"/>
      <c r="BG12" s="15">
        <v>100</v>
      </c>
      <c r="BH12" s="15"/>
      <c r="BI12" s="15"/>
      <c r="BJ12" s="15"/>
      <c r="BW12" s="7" t="str">
        <f>BQ3&amp;"/4/30"</f>
        <v>2026/4/30</v>
      </c>
    </row>
    <row r="13" spans="1:75" ht="12" customHeight="1">
      <c r="A13" s="19" t="s">
        <v>6</v>
      </c>
      <c r="B13" s="19"/>
      <c r="C13" s="19"/>
      <c r="D13" s="81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3"/>
      <c r="AA13" s="50" t="s">
        <v>27</v>
      </c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20"/>
      <c r="AR13" s="20"/>
      <c r="AS13" s="20"/>
      <c r="AT13" s="20"/>
      <c r="AU13" s="107"/>
      <c r="AV13" s="107"/>
      <c r="AW13" s="107"/>
      <c r="AX13" s="107"/>
      <c r="AY13" s="20"/>
      <c r="AZ13" s="20"/>
      <c r="BA13" s="20"/>
      <c r="BB13" s="20"/>
      <c r="BC13" s="107"/>
      <c r="BD13" s="107"/>
      <c r="BE13" s="107"/>
      <c r="BF13" s="107"/>
      <c r="BG13" s="107"/>
      <c r="BH13" s="107"/>
      <c r="BI13" s="107"/>
      <c r="BJ13" s="107"/>
      <c r="BW13" s="7" t="str">
        <f>BQ3&amp;"/5/1"</f>
        <v>2026/5/1</v>
      </c>
    </row>
    <row r="14" spans="1:75" ht="12" customHeight="1">
      <c r="A14" s="19"/>
      <c r="B14" s="19"/>
      <c r="C14" s="19"/>
      <c r="D14" s="84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6"/>
      <c r="AA14" s="50" t="s">
        <v>28</v>
      </c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20"/>
      <c r="AR14" s="20"/>
      <c r="AS14" s="20"/>
      <c r="AT14" s="20"/>
      <c r="AU14" s="107"/>
      <c r="AV14" s="107"/>
      <c r="AW14" s="107"/>
      <c r="AX14" s="107"/>
      <c r="AY14" s="20"/>
      <c r="AZ14" s="20"/>
      <c r="BA14" s="20"/>
      <c r="BB14" s="20"/>
      <c r="BC14" s="107"/>
      <c r="BD14" s="107"/>
      <c r="BE14" s="107"/>
      <c r="BF14" s="107"/>
      <c r="BG14" s="107"/>
      <c r="BH14" s="107"/>
      <c r="BI14" s="107"/>
      <c r="BJ14" s="107"/>
      <c r="BW14" s="7" t="str">
        <f>BQ3&amp;"/5/31"</f>
        <v>2026/5/31</v>
      </c>
    </row>
    <row r="15" spans="1:75" ht="12" customHeight="1">
      <c r="A15" s="19" t="s">
        <v>7</v>
      </c>
      <c r="B15" s="19"/>
      <c r="C15" s="19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20"/>
      <c r="AR15" s="20"/>
      <c r="AS15" s="20"/>
      <c r="AT15" s="20"/>
      <c r="AU15" s="15"/>
      <c r="AV15" s="15"/>
      <c r="AW15" s="15"/>
      <c r="AX15" s="15"/>
      <c r="AY15" s="20"/>
      <c r="AZ15" s="20"/>
      <c r="BA15" s="20"/>
      <c r="BB15" s="20"/>
      <c r="BC15" s="15"/>
      <c r="BD15" s="15"/>
      <c r="BE15" s="15"/>
      <c r="BF15" s="15"/>
      <c r="BG15" s="15"/>
      <c r="BH15" s="15"/>
      <c r="BI15" s="15"/>
      <c r="BJ15" s="15"/>
      <c r="BW15" s="7" t="str">
        <f>BQ3&amp;"/6/1"</f>
        <v>2026/6/1</v>
      </c>
    </row>
    <row r="16" spans="1:75" ht="12" customHeight="1">
      <c r="A16" s="19"/>
      <c r="B16" s="19"/>
      <c r="C16" s="19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20"/>
      <c r="AR16" s="20"/>
      <c r="AS16" s="20"/>
      <c r="AT16" s="20"/>
      <c r="AU16" s="15"/>
      <c r="AV16" s="15"/>
      <c r="AW16" s="15"/>
      <c r="AX16" s="15"/>
      <c r="AY16" s="20"/>
      <c r="AZ16" s="20"/>
      <c r="BA16" s="20"/>
      <c r="BB16" s="20"/>
      <c r="BC16" s="15"/>
      <c r="BD16" s="15"/>
      <c r="BE16" s="15"/>
      <c r="BF16" s="15"/>
      <c r="BG16" s="15"/>
      <c r="BH16" s="15"/>
      <c r="BI16" s="15"/>
      <c r="BJ16" s="15"/>
      <c r="BW16" s="7" t="str">
        <f>BQ3&amp;"/6/30"</f>
        <v>2026/6/30</v>
      </c>
    </row>
    <row r="17" spans="1:75" ht="12" customHeight="1">
      <c r="A17" s="19"/>
      <c r="B17" s="19"/>
      <c r="C17" s="19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AA17" s="60" t="s">
        <v>25</v>
      </c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21"/>
      <c r="AR17" s="21"/>
      <c r="AS17" s="21"/>
      <c r="AT17" s="21"/>
      <c r="AU17" s="22">
        <f>SUM(AU12:AX16)</f>
        <v>208533</v>
      </c>
      <c r="AV17" s="21"/>
      <c r="AW17" s="21"/>
      <c r="AX17" s="21"/>
      <c r="AY17" s="21"/>
      <c r="AZ17" s="21"/>
      <c r="BA17" s="21"/>
      <c r="BB17" s="21"/>
      <c r="BC17" s="22">
        <f>SUM(BC12:BF16)</f>
        <v>208533</v>
      </c>
      <c r="BD17" s="21"/>
      <c r="BE17" s="21"/>
      <c r="BF17" s="21"/>
      <c r="BG17" s="22">
        <f>SUM(BG12:BJ16)</f>
        <v>100</v>
      </c>
      <c r="BH17" s="21"/>
      <c r="BI17" s="21"/>
      <c r="BJ17" s="21"/>
      <c r="BW17" s="7" t="str">
        <f>BQ3&amp;"/7/1"</f>
        <v>2026/7/1</v>
      </c>
    </row>
    <row r="18" spans="1:75" ht="5.25" customHeight="1"/>
    <row r="19" spans="1:75" ht="12" customHeight="1">
      <c r="A19" s="55" t="s">
        <v>59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7"/>
      <c r="BW19" s="7" t="str">
        <f>BQ3&amp;"/7/31"</f>
        <v>2026/7/31</v>
      </c>
    </row>
    <row r="20" spans="1:75" ht="12" customHeight="1">
      <c r="A20" s="19" t="s">
        <v>45</v>
      </c>
      <c r="B20" s="19"/>
      <c r="C20" s="19" t="s">
        <v>64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 t="s">
        <v>50</v>
      </c>
      <c r="O20" s="19"/>
      <c r="P20" s="19"/>
      <c r="Q20" s="19"/>
      <c r="R20" s="19" t="s">
        <v>51</v>
      </c>
      <c r="S20" s="19"/>
      <c r="T20" s="19"/>
      <c r="U20" s="19"/>
      <c r="V20" s="31" t="s">
        <v>52</v>
      </c>
      <c r="W20" s="32"/>
      <c r="X20" s="32"/>
      <c r="Y20" s="33"/>
      <c r="Z20" s="19" t="s">
        <v>53</v>
      </c>
      <c r="AA20" s="19"/>
      <c r="AB20" s="19"/>
      <c r="AC20" s="19"/>
      <c r="AD20" s="19" t="s">
        <v>68</v>
      </c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 t="s">
        <v>44</v>
      </c>
      <c r="BE20" s="19"/>
      <c r="BF20" s="19"/>
      <c r="BG20" s="19"/>
      <c r="BH20" s="19"/>
      <c r="BI20" s="19"/>
      <c r="BJ20" s="19"/>
      <c r="BW20" s="7" t="str">
        <f>BQ3&amp;"/8/1"</f>
        <v>2026/8/1</v>
      </c>
    </row>
    <row r="21" spans="1:75" ht="12" customHeight="1">
      <c r="A21" s="44">
        <v>1</v>
      </c>
      <c r="B21" s="44"/>
      <c r="C21" s="50" t="s">
        <v>72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4">
        <v>5000</v>
      </c>
      <c r="AA21" s="54"/>
      <c r="AB21" s="54"/>
      <c r="AC21" s="54"/>
      <c r="AD21" s="61" t="s">
        <v>74</v>
      </c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15">
        <f>IF(SUM(N21:AC21)=0,"",SUM(N21:AC21))</f>
        <v>5000</v>
      </c>
      <c r="BE21" s="15"/>
      <c r="BF21" s="15"/>
      <c r="BG21" s="15"/>
      <c r="BH21" s="15"/>
      <c r="BI21" s="15"/>
      <c r="BJ21" s="15"/>
      <c r="BW21" s="7" t="str">
        <f>BQ3&amp;"/8/31"</f>
        <v>2026/8/31</v>
      </c>
    </row>
    <row r="22" spans="1:75" ht="12" customHeight="1">
      <c r="A22" s="44">
        <v>2</v>
      </c>
      <c r="B22" s="44"/>
      <c r="C22" s="50" t="s">
        <v>71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9"/>
      <c r="O22" s="59"/>
      <c r="P22" s="59"/>
      <c r="Q22" s="59"/>
      <c r="R22" s="54">
        <v>10000</v>
      </c>
      <c r="S22" s="54"/>
      <c r="T22" s="54"/>
      <c r="U22" s="54"/>
      <c r="V22" s="59"/>
      <c r="W22" s="59"/>
      <c r="X22" s="59"/>
      <c r="Y22" s="59"/>
      <c r="Z22" s="59"/>
      <c r="AA22" s="59"/>
      <c r="AB22" s="59"/>
      <c r="AC22" s="59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15">
        <f t="shared" ref="BD22:BD26" si="0">IF(SUM(N22:AC22)=0,"",SUM(N22:AC22))</f>
        <v>10000</v>
      </c>
      <c r="BE22" s="15"/>
      <c r="BF22" s="15"/>
      <c r="BG22" s="15"/>
      <c r="BH22" s="15"/>
      <c r="BI22" s="15"/>
      <c r="BJ22" s="15"/>
      <c r="BW22" s="7" t="str">
        <f>BQ3&amp;"/9/1"</f>
        <v>2026/9/1</v>
      </c>
    </row>
    <row r="23" spans="1:75" ht="12" customHeight="1">
      <c r="A23" s="44">
        <v>3</v>
      </c>
      <c r="B23" s="44"/>
      <c r="C23" s="50" t="s">
        <v>69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4">
        <v>2000</v>
      </c>
      <c r="O23" s="54"/>
      <c r="P23" s="54"/>
      <c r="Q23" s="54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15">
        <f t="shared" si="0"/>
        <v>2000</v>
      </c>
      <c r="BE23" s="15"/>
      <c r="BF23" s="15"/>
      <c r="BG23" s="15"/>
      <c r="BH23" s="15"/>
      <c r="BI23" s="15"/>
      <c r="BJ23" s="15"/>
      <c r="BW23" s="7" t="str">
        <f>BQ3&amp;"/9/30"</f>
        <v>2026/9/30</v>
      </c>
    </row>
    <row r="24" spans="1:75" ht="12" customHeight="1">
      <c r="A24" s="44">
        <v>4</v>
      </c>
      <c r="B24" s="44"/>
      <c r="C24" s="50" t="s">
        <v>73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94"/>
      <c r="O24" s="95"/>
      <c r="P24" s="95"/>
      <c r="Q24" s="96"/>
      <c r="R24" s="94"/>
      <c r="S24" s="95"/>
      <c r="T24" s="95"/>
      <c r="U24" s="96"/>
      <c r="V24" s="54">
        <v>160000</v>
      </c>
      <c r="W24" s="54"/>
      <c r="X24" s="54"/>
      <c r="Y24" s="54"/>
      <c r="Z24" s="94"/>
      <c r="AA24" s="95"/>
      <c r="AB24" s="95"/>
      <c r="AC24" s="96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99"/>
      <c r="BE24" s="99"/>
      <c r="BF24" s="99"/>
      <c r="BG24" s="99"/>
      <c r="BH24" s="99"/>
      <c r="BI24" s="99"/>
      <c r="BJ24" s="99"/>
      <c r="BW24" s="7" t="str">
        <f>BQ3&amp;"/10/1"</f>
        <v>2026/10/1</v>
      </c>
    </row>
    <row r="25" spans="1:75" ht="12" customHeight="1">
      <c r="A25" s="44"/>
      <c r="B25" s="44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94"/>
      <c r="O25" s="95"/>
      <c r="P25" s="95"/>
      <c r="Q25" s="96"/>
      <c r="R25" s="94"/>
      <c r="S25" s="95"/>
      <c r="T25" s="95"/>
      <c r="U25" s="96"/>
      <c r="V25" s="94"/>
      <c r="W25" s="95"/>
      <c r="X25" s="95"/>
      <c r="Y25" s="96"/>
      <c r="Z25" s="94"/>
      <c r="AA25" s="95"/>
      <c r="AB25" s="95"/>
      <c r="AC25" s="96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99"/>
      <c r="BE25" s="99"/>
      <c r="BF25" s="99"/>
      <c r="BG25" s="99"/>
      <c r="BH25" s="99"/>
      <c r="BI25" s="99"/>
      <c r="BJ25" s="99"/>
      <c r="BW25" s="7" t="str">
        <f>BQ3&amp;"/10/31"</f>
        <v>2026/10/31</v>
      </c>
    </row>
    <row r="26" spans="1:75" ht="12" customHeight="1">
      <c r="A26" s="58"/>
      <c r="B26" s="58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15" t="str">
        <f t="shared" si="0"/>
        <v/>
      </c>
      <c r="BE26" s="15"/>
      <c r="BF26" s="15"/>
      <c r="BG26" s="15"/>
      <c r="BH26" s="15"/>
      <c r="BI26" s="15"/>
      <c r="BJ26" s="15"/>
      <c r="BW26" s="7" t="str">
        <f>BQ3&amp;"/11/1"</f>
        <v>2026/11/1</v>
      </c>
    </row>
    <row r="27" spans="1:75" ht="12" customHeight="1">
      <c r="A27" s="52"/>
      <c r="B27" s="52"/>
      <c r="C27" s="52" t="s">
        <v>25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93">
        <f>SUM(N21:Q26)</f>
        <v>2000</v>
      </c>
      <c r="O27" s="93"/>
      <c r="P27" s="93"/>
      <c r="Q27" s="93"/>
      <c r="R27" s="93">
        <f>SUM(R21:U26)</f>
        <v>10000</v>
      </c>
      <c r="S27" s="93"/>
      <c r="T27" s="93"/>
      <c r="U27" s="93"/>
      <c r="V27" s="93">
        <f>SUM(V21:Y26)</f>
        <v>160000</v>
      </c>
      <c r="W27" s="93"/>
      <c r="X27" s="93"/>
      <c r="Y27" s="93"/>
      <c r="Z27" s="93">
        <f>SUM(Z21:AC26)</f>
        <v>5000</v>
      </c>
      <c r="AA27" s="93"/>
      <c r="AB27" s="93"/>
      <c r="AC27" s="93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97">
        <f>SUM(BD21:BJ26)</f>
        <v>17000</v>
      </c>
      <c r="BE27" s="97"/>
      <c r="BF27" s="97"/>
      <c r="BG27" s="97"/>
      <c r="BH27" s="97"/>
      <c r="BI27" s="97"/>
      <c r="BJ27" s="97"/>
      <c r="BW27" s="7" t="str">
        <f>BQ3&amp;"/11/30"</f>
        <v>2026/11/30</v>
      </c>
    </row>
    <row r="28" spans="1:75" ht="3.75" customHeight="1"/>
    <row r="29" spans="1:75" ht="4.5" customHeight="1">
      <c r="A29" s="49" t="s">
        <v>66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</row>
    <row r="30" spans="1:75" ht="12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W30" s="7" t="str">
        <f>BQ3&amp;"/12/1"</f>
        <v>2026/12/1</v>
      </c>
    </row>
    <row r="31" spans="1:75" ht="12" customHeight="1">
      <c r="A31" s="42" t="s">
        <v>31</v>
      </c>
      <c r="B31" s="42"/>
      <c r="C31" s="42"/>
      <c r="D31" s="42"/>
      <c r="E31" s="42"/>
      <c r="F31" s="30" t="s">
        <v>32</v>
      </c>
      <c r="G31" s="30"/>
      <c r="H31" s="30"/>
      <c r="I31" s="30"/>
      <c r="J31" s="30" t="s">
        <v>33</v>
      </c>
      <c r="K31" s="30"/>
      <c r="L31" s="30"/>
      <c r="M31" s="30"/>
      <c r="N31" s="30" t="s">
        <v>34</v>
      </c>
      <c r="O31" s="30"/>
      <c r="P31" s="30"/>
      <c r="Q31" s="30"/>
      <c r="R31" s="30" t="s">
        <v>35</v>
      </c>
      <c r="S31" s="30"/>
      <c r="T31" s="30"/>
      <c r="U31" s="30"/>
      <c r="V31" s="30" t="s">
        <v>36</v>
      </c>
      <c r="W31" s="30"/>
      <c r="X31" s="30"/>
      <c r="Y31" s="30"/>
      <c r="Z31" s="30"/>
      <c r="AA31" s="30" t="s">
        <v>37</v>
      </c>
      <c r="AB31" s="30"/>
      <c r="AC31" s="30"/>
      <c r="AD31" s="30"/>
      <c r="AE31" s="30" t="s">
        <v>38</v>
      </c>
      <c r="AF31" s="30"/>
      <c r="AG31" s="30"/>
      <c r="AH31" s="30"/>
      <c r="AI31" s="30" t="s">
        <v>39</v>
      </c>
      <c r="AJ31" s="30"/>
      <c r="AK31" s="30"/>
      <c r="AL31" s="30"/>
      <c r="AM31" s="30" t="s">
        <v>40</v>
      </c>
      <c r="AN31" s="30"/>
      <c r="AO31" s="30"/>
      <c r="AP31" s="30"/>
      <c r="AQ31" s="30" t="s">
        <v>41</v>
      </c>
      <c r="AR31" s="30"/>
      <c r="AS31" s="30"/>
      <c r="AT31" s="30"/>
      <c r="AU31" s="30" t="s">
        <v>42</v>
      </c>
      <c r="AV31" s="30"/>
      <c r="AW31" s="30"/>
      <c r="AX31" s="30"/>
      <c r="AY31" s="30" t="s">
        <v>43</v>
      </c>
      <c r="AZ31" s="30"/>
      <c r="BA31" s="30"/>
      <c r="BB31" s="30"/>
      <c r="BC31" s="42" t="s">
        <v>44</v>
      </c>
      <c r="BD31" s="42"/>
      <c r="BE31" s="42"/>
      <c r="BF31" s="42"/>
      <c r="BG31" s="42"/>
      <c r="BH31" s="42"/>
      <c r="BI31" s="42"/>
      <c r="BJ31" s="42"/>
      <c r="BW31" s="7" t="str">
        <f>BQ3&amp;"/12/31"</f>
        <v>2026/12/31</v>
      </c>
    </row>
    <row r="32" spans="1:75" ht="12" customHeight="1">
      <c r="A32" s="53" t="str">
        <f>BQ3&amp;"年"</f>
        <v>2026年</v>
      </c>
      <c r="B32" s="53"/>
      <c r="C32" s="53"/>
      <c r="D32" s="53"/>
      <c r="E32" s="53"/>
      <c r="F32" s="45">
        <f>SUMIFS(BL36:BL44,BK36:BK44,"&gt;="&amp;BW3,BK36:BK44,"&lt;="&amp;BW4)</f>
        <v>0</v>
      </c>
      <c r="G32" s="46"/>
      <c r="H32" s="46"/>
      <c r="I32" s="47"/>
      <c r="J32" s="45">
        <f>SUMIFS(BL36:BL44,BK36:BK44,"&gt;="&amp;BW5,BK36:BK44,"&lt;="&amp;BW6)</f>
        <v>5000</v>
      </c>
      <c r="K32" s="46"/>
      <c r="L32" s="46"/>
      <c r="M32" s="47"/>
      <c r="N32" s="45">
        <f>SUMIFS(BL36:BL44,BK36:BK44,"&gt;="&amp;BW7,BK36:BK44,"&lt;="&amp;BW9)</f>
        <v>176394</v>
      </c>
      <c r="O32" s="46"/>
      <c r="P32" s="46"/>
      <c r="Q32" s="47"/>
      <c r="R32" s="45">
        <f>SUMIFS(BL36:BL44,BK36:BK44,"&gt;="&amp;BW10,BK36:BK44,"&lt;="&amp;BW12)</f>
        <v>0</v>
      </c>
      <c r="S32" s="46"/>
      <c r="T32" s="46"/>
      <c r="U32" s="47"/>
      <c r="V32" s="29">
        <f>SUMIFS(BL36:BL44,BK36:BK44,"&gt;="&amp;BW13,BK36:BK44,"&lt;="&amp;BW14)</f>
        <v>0</v>
      </c>
      <c r="W32" s="29"/>
      <c r="X32" s="29"/>
      <c r="Y32" s="29"/>
      <c r="Z32" s="29"/>
      <c r="AA32" s="29">
        <f>SUMIFS(BL36:BL44,BK36:BK44,"&gt;="&amp;BW15,BK36:BK44,"&lt;="&amp;BW16)</f>
        <v>0</v>
      </c>
      <c r="AB32" s="29"/>
      <c r="AC32" s="29"/>
      <c r="AD32" s="29"/>
      <c r="AE32" s="29">
        <f>SUMIFS(BL36:BL44,BK36:BK44,"&gt;="&amp;BW17,BK36:BK44,"&lt;="&amp;BW19)</f>
        <v>0</v>
      </c>
      <c r="AF32" s="29"/>
      <c r="AG32" s="29"/>
      <c r="AH32" s="29"/>
      <c r="AI32" s="29">
        <f>SUMIFS(BL36:BL44,BK36:BK44,"&gt;="&amp;BW20,BK36:BK44,"&lt;="&amp;BW21)</f>
        <v>0</v>
      </c>
      <c r="AJ32" s="29"/>
      <c r="AK32" s="29"/>
      <c r="AL32" s="29"/>
      <c r="AM32" s="29">
        <f>SUMIFS(BL36:BL44,BK36:BK44,"&gt;="&amp;BW22,BK36:BK44,"&lt;="&amp;BW23)</f>
        <v>0</v>
      </c>
      <c r="AN32" s="29"/>
      <c r="AO32" s="29"/>
      <c r="AP32" s="29"/>
      <c r="AQ32" s="29">
        <f>SUMIFS(BL36:BL44,BK36:BK44,"&gt;="&amp;BW24,BK36:BK44,"&lt;="&amp;BW25)</f>
        <v>0</v>
      </c>
      <c r="AR32" s="29"/>
      <c r="AS32" s="29"/>
      <c r="AT32" s="29"/>
      <c r="AU32" s="29">
        <f>SUMIFS(BL36:BL44,BK36:BK44,"&gt;="&amp;BW26,BK36:BK44,"&lt;="&amp;BW27)</f>
        <v>0</v>
      </c>
      <c r="AV32" s="29"/>
      <c r="AW32" s="29"/>
      <c r="AX32" s="29"/>
      <c r="AY32" s="29">
        <f>SUMIFS(BL36:BL44,BK36:BK44,"&gt;="&amp;BW30,BK36:BK44,"&lt;="&amp;BW31)</f>
        <v>0</v>
      </c>
      <c r="AZ32" s="29"/>
      <c r="BA32" s="29"/>
      <c r="BB32" s="29"/>
      <c r="BC32" s="29">
        <f>IF(SUM(F32:BB32)=0,"",SUM(F32:BB32))</f>
        <v>181394</v>
      </c>
      <c r="BD32" s="29"/>
      <c r="BE32" s="29"/>
      <c r="BF32" s="29"/>
      <c r="BG32" s="29"/>
      <c r="BH32" s="29"/>
      <c r="BI32" s="29"/>
      <c r="BJ32" s="29"/>
      <c r="BW32" s="6"/>
    </row>
    <row r="33" spans="1:75" ht="4.5" customHeight="1">
      <c r="A33" s="8"/>
      <c r="B33" s="8"/>
      <c r="C33" s="8"/>
      <c r="D33" s="8"/>
      <c r="E33" s="8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W33" s="6"/>
    </row>
    <row r="34" spans="1:75" ht="12" customHeight="1">
      <c r="A34" s="43" t="s">
        <v>75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O34" s="6"/>
      <c r="BW34" s="6"/>
    </row>
    <row r="35" spans="1:75" ht="12" customHeight="1">
      <c r="A35" s="19" t="s">
        <v>45</v>
      </c>
      <c r="B35" s="19"/>
      <c r="C35" s="31" t="s">
        <v>64</v>
      </c>
      <c r="D35" s="32"/>
      <c r="E35" s="32"/>
      <c r="F35" s="32"/>
      <c r="G35" s="32"/>
      <c r="H35" s="32"/>
      <c r="I35" s="32"/>
      <c r="J35" s="32"/>
      <c r="K35" s="32"/>
      <c r="L35" s="32"/>
      <c r="M35" s="33"/>
      <c r="N35" s="19" t="s">
        <v>50</v>
      </c>
      <c r="O35" s="19"/>
      <c r="P35" s="19"/>
      <c r="Q35" s="19"/>
      <c r="R35" s="19" t="s">
        <v>51</v>
      </c>
      <c r="S35" s="19"/>
      <c r="T35" s="19"/>
      <c r="U35" s="19"/>
      <c r="V35" s="19" t="s">
        <v>52</v>
      </c>
      <c r="W35" s="19"/>
      <c r="X35" s="19"/>
      <c r="Y35" s="19"/>
      <c r="Z35" s="19" t="s">
        <v>53</v>
      </c>
      <c r="AA35" s="19"/>
      <c r="AB35" s="19"/>
      <c r="AC35" s="19"/>
      <c r="AD35" s="31" t="s">
        <v>54</v>
      </c>
      <c r="AE35" s="32"/>
      <c r="AF35" s="32"/>
      <c r="AG35" s="33"/>
      <c r="AH35" s="31" t="s">
        <v>46</v>
      </c>
      <c r="AI35" s="32"/>
      <c r="AJ35" s="32"/>
      <c r="AK35" s="33"/>
      <c r="AL35" s="31" t="s">
        <v>68</v>
      </c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3"/>
      <c r="BD35" s="19" t="s">
        <v>44</v>
      </c>
      <c r="BE35" s="19"/>
      <c r="BF35" s="19"/>
      <c r="BG35" s="19"/>
      <c r="BH35" s="19"/>
      <c r="BI35" s="19"/>
      <c r="BJ35" s="19"/>
      <c r="BW35" s="6"/>
    </row>
    <row r="36" spans="1:75" ht="12" customHeight="1">
      <c r="A36" s="44">
        <v>1</v>
      </c>
      <c r="B36" s="44"/>
      <c r="C36" s="50" t="s">
        <v>72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>
        <v>5000</v>
      </c>
      <c r="AA36" s="54"/>
      <c r="AB36" s="54"/>
      <c r="AC36" s="54"/>
      <c r="AD36" s="26">
        <v>46069</v>
      </c>
      <c r="AE36" s="27"/>
      <c r="AF36" s="27"/>
      <c r="AG36" s="28"/>
      <c r="AH36" s="26">
        <v>46112</v>
      </c>
      <c r="AI36" s="27"/>
      <c r="AJ36" s="27"/>
      <c r="AK36" s="28"/>
      <c r="AL36" s="104" t="s">
        <v>74</v>
      </c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6"/>
      <c r="BD36" s="98">
        <f>IF(SUM(N36:AC36)=0,"",SUM(N36:AC36))</f>
        <v>5000</v>
      </c>
      <c r="BE36" s="98"/>
      <c r="BF36" s="98"/>
      <c r="BG36" s="98"/>
      <c r="BH36" s="98"/>
      <c r="BI36" s="98"/>
      <c r="BJ36" s="98"/>
      <c r="BK36" s="7">
        <f>IF(AD36="","",AD36)</f>
        <v>46069</v>
      </c>
      <c r="BL36" s="7">
        <f>IF(BD36="","",BD36)</f>
        <v>5000</v>
      </c>
      <c r="BW36" s="6"/>
    </row>
    <row r="37" spans="1:75" ht="12" customHeight="1">
      <c r="A37" s="44">
        <v>2</v>
      </c>
      <c r="B37" s="44"/>
      <c r="C37" s="50" t="s">
        <v>71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4"/>
      <c r="O37" s="54"/>
      <c r="P37" s="54"/>
      <c r="Q37" s="54"/>
      <c r="R37" s="54">
        <v>10800</v>
      </c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26">
        <v>46101</v>
      </c>
      <c r="AE37" s="27"/>
      <c r="AF37" s="27"/>
      <c r="AG37" s="28"/>
      <c r="AH37" s="26">
        <v>46142</v>
      </c>
      <c r="AI37" s="27"/>
      <c r="AJ37" s="27"/>
      <c r="AK37" s="28"/>
      <c r="AL37" s="104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6"/>
      <c r="BD37" s="98">
        <f t="shared" ref="BD37:BD44" si="1">IF(SUM(N37:AC37)=0,"",SUM(N37:AC37))</f>
        <v>10800</v>
      </c>
      <c r="BE37" s="98"/>
      <c r="BF37" s="98"/>
      <c r="BG37" s="98"/>
      <c r="BH37" s="98"/>
      <c r="BI37" s="98"/>
      <c r="BJ37" s="98"/>
      <c r="BK37" s="7">
        <f t="shared" ref="BK37:BK44" si="2">IF(AD37="","",AD37)</f>
        <v>46101</v>
      </c>
      <c r="BL37" s="7">
        <f t="shared" ref="BL37:BL44" si="3">IF(BD37="","",BD37)</f>
        <v>10800</v>
      </c>
      <c r="BW37" s="6"/>
    </row>
    <row r="38" spans="1:75" ht="12" customHeight="1">
      <c r="A38" s="44">
        <v>3</v>
      </c>
      <c r="B38" s="44"/>
      <c r="C38" s="50" t="s">
        <v>69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4">
        <v>2200</v>
      </c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26">
        <v>46101</v>
      </c>
      <c r="AE38" s="27"/>
      <c r="AF38" s="27"/>
      <c r="AG38" s="28"/>
      <c r="AH38" s="26">
        <v>46142</v>
      </c>
      <c r="AI38" s="27"/>
      <c r="AJ38" s="27"/>
      <c r="AK38" s="28"/>
      <c r="AL38" s="104" t="s">
        <v>70</v>
      </c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6"/>
      <c r="BD38" s="98">
        <f t="shared" si="1"/>
        <v>2200</v>
      </c>
      <c r="BE38" s="98"/>
      <c r="BF38" s="98"/>
      <c r="BG38" s="98"/>
      <c r="BH38" s="98"/>
      <c r="BI38" s="98"/>
      <c r="BJ38" s="98"/>
      <c r="BK38" s="7">
        <f t="shared" si="2"/>
        <v>46101</v>
      </c>
      <c r="BL38" s="7">
        <f t="shared" si="3"/>
        <v>2200</v>
      </c>
    </row>
    <row r="39" spans="1:75" ht="12" customHeight="1">
      <c r="A39" s="44">
        <v>4</v>
      </c>
      <c r="B39" s="44"/>
      <c r="C39" s="50" t="s">
        <v>73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4"/>
      <c r="O39" s="54"/>
      <c r="P39" s="54"/>
      <c r="Q39" s="54"/>
      <c r="R39" s="54"/>
      <c r="S39" s="54"/>
      <c r="T39" s="54"/>
      <c r="U39" s="54"/>
      <c r="V39" s="54">
        <v>163394</v>
      </c>
      <c r="W39" s="54"/>
      <c r="X39" s="54"/>
      <c r="Y39" s="54"/>
      <c r="Z39" s="54"/>
      <c r="AA39" s="54"/>
      <c r="AB39" s="54"/>
      <c r="AC39" s="54"/>
      <c r="AD39" s="26">
        <v>46101</v>
      </c>
      <c r="AE39" s="27"/>
      <c r="AF39" s="27"/>
      <c r="AG39" s="28"/>
      <c r="AH39" s="26">
        <v>46142</v>
      </c>
      <c r="AI39" s="27"/>
      <c r="AJ39" s="27"/>
      <c r="AK39" s="28"/>
      <c r="AL39" s="104" t="s">
        <v>76</v>
      </c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6"/>
      <c r="BD39" s="98">
        <f t="shared" si="1"/>
        <v>163394</v>
      </c>
      <c r="BE39" s="98"/>
      <c r="BF39" s="98"/>
      <c r="BG39" s="98"/>
      <c r="BH39" s="98"/>
      <c r="BI39" s="98"/>
      <c r="BJ39" s="98"/>
      <c r="BK39" s="7">
        <f t="shared" si="2"/>
        <v>46101</v>
      </c>
      <c r="BL39" s="7">
        <f t="shared" si="3"/>
        <v>163394</v>
      </c>
    </row>
    <row r="40" spans="1:75" ht="12" customHeight="1">
      <c r="A40" s="44"/>
      <c r="B40" s="44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26"/>
      <c r="AE40" s="27"/>
      <c r="AF40" s="27"/>
      <c r="AG40" s="28"/>
      <c r="AH40" s="26"/>
      <c r="AI40" s="27"/>
      <c r="AJ40" s="27"/>
      <c r="AK40" s="28"/>
      <c r="AL40" s="34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6"/>
      <c r="BD40" s="98" t="str">
        <f t="shared" si="1"/>
        <v/>
      </c>
      <c r="BE40" s="98"/>
      <c r="BF40" s="98"/>
      <c r="BG40" s="98"/>
      <c r="BH40" s="98"/>
      <c r="BI40" s="98"/>
      <c r="BJ40" s="98"/>
      <c r="BK40" s="7" t="str">
        <f t="shared" si="2"/>
        <v/>
      </c>
      <c r="BL40" s="7" t="str">
        <f t="shared" si="3"/>
        <v/>
      </c>
    </row>
    <row r="41" spans="1:75" ht="12" customHeight="1">
      <c r="A41" s="44"/>
      <c r="B41" s="44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26"/>
      <c r="AE41" s="27"/>
      <c r="AF41" s="27"/>
      <c r="AG41" s="28"/>
      <c r="AH41" s="26"/>
      <c r="AI41" s="27"/>
      <c r="AJ41" s="27"/>
      <c r="AK41" s="28"/>
      <c r="AL41" s="34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6"/>
      <c r="BD41" s="98" t="str">
        <f t="shared" si="1"/>
        <v/>
      </c>
      <c r="BE41" s="98"/>
      <c r="BF41" s="98"/>
      <c r="BG41" s="98"/>
      <c r="BH41" s="98"/>
      <c r="BI41" s="98"/>
      <c r="BJ41" s="98"/>
      <c r="BK41" s="7" t="str">
        <f t="shared" si="2"/>
        <v/>
      </c>
      <c r="BL41" s="7" t="str">
        <f t="shared" si="3"/>
        <v/>
      </c>
    </row>
    <row r="42" spans="1:75" ht="12" customHeight="1">
      <c r="A42" s="44"/>
      <c r="B42" s="44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26"/>
      <c r="AE42" s="27"/>
      <c r="AF42" s="27"/>
      <c r="AG42" s="28"/>
      <c r="AH42" s="26"/>
      <c r="AI42" s="27"/>
      <c r="AJ42" s="27"/>
      <c r="AK42" s="28"/>
      <c r="AL42" s="34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6"/>
      <c r="BD42" s="98" t="str">
        <f t="shared" si="1"/>
        <v/>
      </c>
      <c r="BE42" s="98"/>
      <c r="BF42" s="98"/>
      <c r="BG42" s="98"/>
      <c r="BH42" s="98"/>
      <c r="BI42" s="98"/>
      <c r="BJ42" s="98"/>
      <c r="BK42" s="7" t="str">
        <f t="shared" si="2"/>
        <v/>
      </c>
      <c r="BL42" s="7" t="str">
        <f t="shared" si="3"/>
        <v/>
      </c>
    </row>
    <row r="43" spans="1:75" ht="12" customHeight="1">
      <c r="A43" s="44"/>
      <c r="B43" s="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26"/>
      <c r="AE43" s="27"/>
      <c r="AF43" s="27"/>
      <c r="AG43" s="28"/>
      <c r="AH43" s="26"/>
      <c r="AI43" s="27"/>
      <c r="AJ43" s="27"/>
      <c r="AK43" s="28"/>
      <c r="AL43" s="34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6"/>
      <c r="BD43" s="98" t="str">
        <f t="shared" si="1"/>
        <v/>
      </c>
      <c r="BE43" s="98"/>
      <c r="BF43" s="98"/>
      <c r="BG43" s="98"/>
      <c r="BH43" s="98"/>
      <c r="BI43" s="98"/>
      <c r="BJ43" s="98"/>
      <c r="BK43" s="7" t="str">
        <f t="shared" si="2"/>
        <v/>
      </c>
      <c r="BL43" s="7" t="str">
        <f t="shared" si="3"/>
        <v/>
      </c>
    </row>
    <row r="44" spans="1:75" ht="12" customHeight="1">
      <c r="A44" s="44"/>
      <c r="B44" s="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26"/>
      <c r="AE44" s="27"/>
      <c r="AF44" s="27"/>
      <c r="AG44" s="28"/>
      <c r="AH44" s="26"/>
      <c r="AI44" s="27"/>
      <c r="AJ44" s="27"/>
      <c r="AK44" s="28"/>
      <c r="AL44" s="34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6"/>
      <c r="BD44" s="98" t="str">
        <f t="shared" si="1"/>
        <v/>
      </c>
      <c r="BE44" s="98"/>
      <c r="BF44" s="98"/>
      <c r="BG44" s="98"/>
      <c r="BH44" s="98"/>
      <c r="BI44" s="98"/>
      <c r="BJ44" s="98"/>
      <c r="BK44" s="7" t="str">
        <f t="shared" si="2"/>
        <v/>
      </c>
      <c r="BL44" s="7" t="str">
        <f t="shared" si="3"/>
        <v/>
      </c>
    </row>
    <row r="45" spans="1:75" ht="12" customHeight="1">
      <c r="A45" s="51"/>
      <c r="B45" s="51"/>
      <c r="C45" s="52" t="s">
        <v>25</v>
      </c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100">
        <f>SUM(N36:Q44)</f>
        <v>2200</v>
      </c>
      <c r="O45" s="100"/>
      <c r="P45" s="100"/>
      <c r="Q45" s="100"/>
      <c r="R45" s="100">
        <f t="shared" ref="R45" si="4">SUM(R36:U44)</f>
        <v>10800</v>
      </c>
      <c r="S45" s="100"/>
      <c r="T45" s="100"/>
      <c r="U45" s="100"/>
      <c r="V45" s="100">
        <f t="shared" ref="V45" si="5">SUM(V36:Y44)</f>
        <v>163394</v>
      </c>
      <c r="W45" s="100"/>
      <c r="X45" s="100"/>
      <c r="Y45" s="100"/>
      <c r="Z45" s="100">
        <f t="shared" ref="Z45" si="6">SUM(Z36:AC44)</f>
        <v>5000</v>
      </c>
      <c r="AA45" s="100"/>
      <c r="AB45" s="100"/>
      <c r="AC45" s="100"/>
      <c r="AD45" s="23"/>
      <c r="AE45" s="24"/>
      <c r="AF45" s="24"/>
      <c r="AG45" s="25"/>
      <c r="AH45" s="23"/>
      <c r="AI45" s="24"/>
      <c r="AJ45" s="24"/>
      <c r="AK45" s="25"/>
      <c r="AL45" s="37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9"/>
      <c r="BD45" s="100">
        <f>IF(SUM(BD36:BJ44)=0,"",SUM(BD36:BJ44))</f>
        <v>181394</v>
      </c>
      <c r="BE45" s="100"/>
      <c r="BF45" s="100"/>
      <c r="BG45" s="100"/>
      <c r="BH45" s="100"/>
      <c r="BI45" s="100"/>
      <c r="BJ45" s="100"/>
    </row>
  </sheetData>
  <mergeCells count="306">
    <mergeCell ref="R45:U45"/>
    <mergeCell ref="V45:Y45"/>
    <mergeCell ref="N45:Q45"/>
    <mergeCell ref="Z45:AC45"/>
    <mergeCell ref="BD45:BJ45"/>
    <mergeCell ref="AD24:BC24"/>
    <mergeCell ref="AD25:BC25"/>
    <mergeCell ref="BM3:BP3"/>
    <mergeCell ref="AH35:AK35"/>
    <mergeCell ref="AH36:AK36"/>
    <mergeCell ref="AH37:AK37"/>
    <mergeCell ref="AH38:AK38"/>
    <mergeCell ref="AH39:AK39"/>
    <mergeCell ref="AH40:AK40"/>
    <mergeCell ref="AH41:AK41"/>
    <mergeCell ref="AH42:AK42"/>
    <mergeCell ref="AH43:AK43"/>
    <mergeCell ref="AH44:AK44"/>
    <mergeCell ref="AH45:AK45"/>
    <mergeCell ref="AL35:BC35"/>
    <mergeCell ref="AL36:BC36"/>
    <mergeCell ref="AL37:BC37"/>
    <mergeCell ref="AL38:BC38"/>
    <mergeCell ref="AL39:BC39"/>
    <mergeCell ref="BD38:BJ38"/>
    <mergeCell ref="BD39:BJ39"/>
    <mergeCell ref="BD40:BJ40"/>
    <mergeCell ref="BD41:BJ41"/>
    <mergeCell ref="BD42:BJ42"/>
    <mergeCell ref="BD43:BJ43"/>
    <mergeCell ref="BD44:BJ44"/>
    <mergeCell ref="AL40:BC40"/>
    <mergeCell ref="AL41:BC41"/>
    <mergeCell ref="AL42:BC42"/>
    <mergeCell ref="AL43:BC43"/>
    <mergeCell ref="V43:Y43"/>
    <mergeCell ref="V44:Y44"/>
    <mergeCell ref="V24:Y24"/>
    <mergeCell ref="V25:Y25"/>
    <mergeCell ref="AA32:AD32"/>
    <mergeCell ref="V31:Z31"/>
    <mergeCell ref="V32:Z32"/>
    <mergeCell ref="R31:U31"/>
    <mergeCell ref="N38:Q38"/>
    <mergeCell ref="N24:Q24"/>
    <mergeCell ref="N25:Q25"/>
    <mergeCell ref="Z41:AC41"/>
    <mergeCell ref="Z42:AC42"/>
    <mergeCell ref="Z43:AC43"/>
    <mergeCell ref="R43:U43"/>
    <mergeCell ref="R44:U44"/>
    <mergeCell ref="V39:Y39"/>
    <mergeCell ref="V40:Y40"/>
    <mergeCell ref="V41:Y41"/>
    <mergeCell ref="V42:Y42"/>
    <mergeCell ref="AD26:BC26"/>
    <mergeCell ref="AD27:BC27"/>
    <mergeCell ref="Z24:AC24"/>
    <mergeCell ref="Z25:AC25"/>
    <mergeCell ref="Z21:AC21"/>
    <mergeCell ref="Z22:AC22"/>
    <mergeCell ref="Z23:AC23"/>
    <mergeCell ref="BD27:BJ27"/>
    <mergeCell ref="N35:Q35"/>
    <mergeCell ref="N36:Q36"/>
    <mergeCell ref="N37:Q37"/>
    <mergeCell ref="R35:U35"/>
    <mergeCell ref="R36:U36"/>
    <mergeCell ref="R37:U37"/>
    <mergeCell ref="BD35:BJ35"/>
    <mergeCell ref="BD36:BJ36"/>
    <mergeCell ref="BD37:BJ37"/>
    <mergeCell ref="Z27:AC27"/>
    <mergeCell ref="V35:Y35"/>
    <mergeCell ref="V36:Y36"/>
    <mergeCell ref="V37:Y37"/>
    <mergeCell ref="N27:Q27"/>
    <mergeCell ref="AY31:BB31"/>
    <mergeCell ref="AY32:BB32"/>
    <mergeCell ref="AU31:AX31"/>
    <mergeCell ref="AU32:AX32"/>
    <mergeCell ref="BD24:BJ24"/>
    <mergeCell ref="BD25:BJ25"/>
    <mergeCell ref="R22:U22"/>
    <mergeCell ref="R23:U23"/>
    <mergeCell ref="R26:U26"/>
    <mergeCell ref="R27:U27"/>
    <mergeCell ref="V20:Y20"/>
    <mergeCell ref="V21:Y21"/>
    <mergeCell ref="V22:Y22"/>
    <mergeCell ref="V23:Y23"/>
    <mergeCell ref="V26:Y26"/>
    <mergeCell ref="V27:Y27"/>
    <mergeCell ref="R24:U24"/>
    <mergeCell ref="R25:U25"/>
    <mergeCell ref="AG5:AL5"/>
    <mergeCell ref="AA9:BJ9"/>
    <mergeCell ref="BG10:BJ11"/>
    <mergeCell ref="A1:BJ2"/>
    <mergeCell ref="A3:C3"/>
    <mergeCell ref="A4:C4"/>
    <mergeCell ref="A5:C5"/>
    <mergeCell ref="A6:C6"/>
    <mergeCell ref="AA3:BJ3"/>
    <mergeCell ref="AG6:AL6"/>
    <mergeCell ref="AG7:AL7"/>
    <mergeCell ref="AA4:AF4"/>
    <mergeCell ref="AA5:AF5"/>
    <mergeCell ref="AA6:AF6"/>
    <mergeCell ref="AA7:AF7"/>
    <mergeCell ref="AS4:AX4"/>
    <mergeCell ref="AS5:AX5"/>
    <mergeCell ref="AS6:AX6"/>
    <mergeCell ref="AS7:AX7"/>
    <mergeCell ref="AM4:AR4"/>
    <mergeCell ref="AM5:AR5"/>
    <mergeCell ref="AM6:AR6"/>
    <mergeCell ref="AM7:AR7"/>
    <mergeCell ref="AG4:AL4"/>
    <mergeCell ref="D13:Y14"/>
    <mergeCell ref="BG13:BJ13"/>
    <mergeCell ref="BG14:BJ14"/>
    <mergeCell ref="BG15:BJ15"/>
    <mergeCell ref="BG16:BJ16"/>
    <mergeCell ref="AA13:AP13"/>
    <mergeCell ref="AA14:AP14"/>
    <mergeCell ref="T3:Y3"/>
    <mergeCell ref="P3:S3"/>
    <mergeCell ref="D4:Y4"/>
    <mergeCell ref="D3:O3"/>
    <mergeCell ref="D5:Y5"/>
    <mergeCell ref="P6:S6"/>
    <mergeCell ref="P7:S8"/>
    <mergeCell ref="D6:O6"/>
    <mergeCell ref="D7:O8"/>
    <mergeCell ref="AA15:AP15"/>
    <mergeCell ref="AA16:AP16"/>
    <mergeCell ref="AY14:BB14"/>
    <mergeCell ref="AY15:BB15"/>
    <mergeCell ref="AY16:BB16"/>
    <mergeCell ref="BC13:BF13"/>
    <mergeCell ref="BC14:BF14"/>
    <mergeCell ref="BC15:BF15"/>
    <mergeCell ref="A27:B27"/>
    <mergeCell ref="C20:M20"/>
    <mergeCell ref="A13:C14"/>
    <mergeCell ref="T6:Y6"/>
    <mergeCell ref="T7:Y8"/>
    <mergeCell ref="D9:O9"/>
    <mergeCell ref="P9:S9"/>
    <mergeCell ref="T9:Y9"/>
    <mergeCell ref="A10:C11"/>
    <mergeCell ref="D10:O11"/>
    <mergeCell ref="A7:C8"/>
    <mergeCell ref="A9:C9"/>
    <mergeCell ref="A12:C12"/>
    <mergeCell ref="C21:M21"/>
    <mergeCell ref="C22:M22"/>
    <mergeCell ref="C23:M23"/>
    <mergeCell ref="C26:M26"/>
    <mergeCell ref="C27:M27"/>
    <mergeCell ref="N20:Q20"/>
    <mergeCell ref="N21:Q21"/>
    <mergeCell ref="N22:Q22"/>
    <mergeCell ref="D12:O12"/>
    <mergeCell ref="P10:S12"/>
    <mergeCell ref="T10:Y12"/>
    <mergeCell ref="BG17:BJ17"/>
    <mergeCell ref="A19:BJ19"/>
    <mergeCell ref="A20:B20"/>
    <mergeCell ref="A21:B21"/>
    <mergeCell ref="A22:B22"/>
    <mergeCell ref="A23:B23"/>
    <mergeCell ref="A26:B26"/>
    <mergeCell ref="N23:Q23"/>
    <mergeCell ref="N26:Q26"/>
    <mergeCell ref="BD20:BJ20"/>
    <mergeCell ref="BD21:BJ21"/>
    <mergeCell ref="BD22:BJ22"/>
    <mergeCell ref="BD23:BJ23"/>
    <mergeCell ref="BD26:BJ26"/>
    <mergeCell ref="Z26:AC26"/>
    <mergeCell ref="AD20:BC20"/>
    <mergeCell ref="AA17:AP17"/>
    <mergeCell ref="AQ17:AT17"/>
    <mergeCell ref="AU17:AX17"/>
    <mergeCell ref="AD21:BC21"/>
    <mergeCell ref="AD22:BC22"/>
    <mergeCell ref="AD23:BC23"/>
    <mergeCell ref="R20:U20"/>
    <mergeCell ref="R21:U21"/>
    <mergeCell ref="A31:E31"/>
    <mergeCell ref="A32:E32"/>
    <mergeCell ref="AQ31:AT31"/>
    <mergeCell ref="AD38:AG38"/>
    <mergeCell ref="Z39:AC39"/>
    <mergeCell ref="Z40:AC40"/>
    <mergeCell ref="A44:B44"/>
    <mergeCell ref="V38:Y38"/>
    <mergeCell ref="N39:Q39"/>
    <mergeCell ref="N40:Q40"/>
    <mergeCell ref="N41:Q41"/>
    <mergeCell ref="N42:Q42"/>
    <mergeCell ref="N43:Q43"/>
    <mergeCell ref="N44:Q44"/>
    <mergeCell ref="Z35:AC35"/>
    <mergeCell ref="Z36:AC36"/>
    <mergeCell ref="Z37:AC37"/>
    <mergeCell ref="Z38:AC38"/>
    <mergeCell ref="R38:U38"/>
    <mergeCell ref="R39:U39"/>
    <mergeCell ref="Z44:AC44"/>
    <mergeCell ref="R40:U40"/>
    <mergeCell ref="R41:U41"/>
    <mergeCell ref="R42:U42"/>
    <mergeCell ref="A45:B45"/>
    <mergeCell ref="C35:M35"/>
    <mergeCell ref="C36:M36"/>
    <mergeCell ref="C37:M37"/>
    <mergeCell ref="C38:M38"/>
    <mergeCell ref="A39:B39"/>
    <mergeCell ref="A40:B40"/>
    <mergeCell ref="A41:B41"/>
    <mergeCell ref="A42:B42"/>
    <mergeCell ref="A43:B43"/>
    <mergeCell ref="A38:B38"/>
    <mergeCell ref="A35:B35"/>
    <mergeCell ref="A36:B36"/>
    <mergeCell ref="C45:M45"/>
    <mergeCell ref="C41:M41"/>
    <mergeCell ref="C42:M42"/>
    <mergeCell ref="C43:M43"/>
    <mergeCell ref="C44:M44"/>
    <mergeCell ref="C39:M39"/>
    <mergeCell ref="C40:M40"/>
    <mergeCell ref="BM2:BP2"/>
    <mergeCell ref="BC31:BJ31"/>
    <mergeCell ref="BC32:BJ32"/>
    <mergeCell ref="A34:BJ34"/>
    <mergeCell ref="A37:B37"/>
    <mergeCell ref="N31:Q31"/>
    <mergeCell ref="N32:Q32"/>
    <mergeCell ref="J31:M31"/>
    <mergeCell ref="J32:M32"/>
    <mergeCell ref="F31:I31"/>
    <mergeCell ref="F32:I32"/>
    <mergeCell ref="AA31:AD31"/>
    <mergeCell ref="AD36:AG36"/>
    <mergeCell ref="AD37:AG37"/>
    <mergeCell ref="A15:C17"/>
    <mergeCell ref="D15:Y17"/>
    <mergeCell ref="A29:BJ30"/>
    <mergeCell ref="A24:B24"/>
    <mergeCell ref="A25:B25"/>
    <mergeCell ref="C24:M24"/>
    <mergeCell ref="C25:M25"/>
    <mergeCell ref="R32:U32"/>
    <mergeCell ref="AQ32:AT32"/>
    <mergeCell ref="AM31:AP31"/>
    <mergeCell ref="AD45:AG45"/>
    <mergeCell ref="AD39:AG39"/>
    <mergeCell ref="AD40:AG40"/>
    <mergeCell ref="AD41:AG41"/>
    <mergeCell ref="AD42:AG42"/>
    <mergeCell ref="AD43:AG43"/>
    <mergeCell ref="AD44:AG44"/>
    <mergeCell ref="AM32:AP32"/>
    <mergeCell ref="AI31:AL31"/>
    <mergeCell ref="AI32:AL32"/>
    <mergeCell ref="AE31:AH31"/>
    <mergeCell ref="AE32:AH32"/>
    <mergeCell ref="AD35:AG35"/>
    <mergeCell ref="AL44:BC44"/>
    <mergeCell ref="AL45:BC45"/>
    <mergeCell ref="Z20:AC20"/>
    <mergeCell ref="AA10:AP11"/>
    <mergeCell ref="AQ10:AT11"/>
    <mergeCell ref="AU10:AX11"/>
    <mergeCell ref="AY10:BB11"/>
    <mergeCell ref="BC10:BF11"/>
    <mergeCell ref="AA12:AP12"/>
    <mergeCell ref="AQ12:AT12"/>
    <mergeCell ref="AU12:AX12"/>
    <mergeCell ref="AY12:BB12"/>
    <mergeCell ref="BC12:BF12"/>
    <mergeCell ref="AY17:BB17"/>
    <mergeCell ref="BC17:BF17"/>
    <mergeCell ref="AY13:BB13"/>
    <mergeCell ref="AQ13:AT13"/>
    <mergeCell ref="AQ14:AT14"/>
    <mergeCell ref="AQ15:AT15"/>
    <mergeCell ref="AQ16:AT16"/>
    <mergeCell ref="AU13:AX13"/>
    <mergeCell ref="AU14:AX14"/>
    <mergeCell ref="AU15:AX15"/>
    <mergeCell ref="AU16:AX16"/>
    <mergeCell ref="BC16:BF16"/>
    <mergeCell ref="BG12:BJ12"/>
    <mergeCell ref="BE4:BJ4"/>
    <mergeCell ref="BE5:BJ5"/>
    <mergeCell ref="BE6:BJ6"/>
    <mergeCell ref="BE7:BJ7"/>
    <mergeCell ref="AY4:BD4"/>
    <mergeCell ref="AY5:BD5"/>
    <mergeCell ref="AY6:BD6"/>
    <mergeCell ref="AY7:BD7"/>
  </mergeCells>
  <phoneticPr fontId="2"/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工事台帳（科目あり）税込</vt:lpstr>
      <vt:lpstr>'工事台帳（科目あり）税込'!Print_Area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shinji tanaka</cp:lastModifiedBy>
  <cp:lastPrinted>2022-02-09T07:14:59Z</cp:lastPrinted>
  <dcterms:created xsi:type="dcterms:W3CDTF">2022-02-09T01:49:10Z</dcterms:created>
  <dcterms:modified xsi:type="dcterms:W3CDTF">2026-06-24T02:06:48Z</dcterms:modified>
</cp:coreProperties>
</file>