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0" documentId="13_ncr:1_{EB1AA337-3B32-4550-81A9-04DD4F3EC1E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xample" sheetId="16" r:id="rId1"/>
    <sheet name="Cover" sheetId="2" r:id="rId2"/>
    <sheet name="Breakdown" sheetId="8" r:id="rId3"/>
    <sheet name="Details1" sheetId="9" r:id="rId4"/>
    <sheet name="Details2" sheetId="11" r:id="rId5"/>
    <sheet name="Details3" sheetId="12" r:id="rId6"/>
    <sheet name="Details4" sheetId="13" r:id="rId7"/>
    <sheet name="Details5" sheetId="14" r:id="rId8"/>
    <sheet name="Details6" sheetId="17" r:id="rId9"/>
    <sheet name="Details7" sheetId="18" r:id="rId10"/>
    <sheet name="Details8" sheetId="19" r:id="rId11"/>
    <sheet name="Details9" sheetId="20" r:id="rId12"/>
    <sheet name="Details10" sheetId="21" r:id="rId13"/>
  </sheets>
  <definedNames>
    <definedName name="_xlnm.Print_Area" localSheetId="1">Cover!$A$2:$AC$45</definedName>
    <definedName name="_xlnm.Print_Area" localSheetId="12">Details10!$A$1:$J$34</definedName>
    <definedName name="_xlnm.Print_Area" localSheetId="8">Details6!$A$1:$J$34</definedName>
    <definedName name="_xlnm.Print_Area" localSheetId="9">Details7!$A$1:$J$34</definedName>
    <definedName name="_xlnm.Print_Area" localSheetId="10">Details8!$A$1:$J$34</definedName>
    <definedName name="_xlnm.Print_Area" localSheetId="11">Details9!$A$1:$J$34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9" l="1"/>
  <c r="M14" i="16"/>
  <c r="B4" i="21" l="1"/>
  <c r="B3" i="21"/>
  <c r="B4" i="20"/>
  <c r="B3" i="20"/>
  <c r="B4" i="19"/>
  <c r="B3" i="19"/>
  <c r="B4" i="18"/>
  <c r="B3" i="18"/>
  <c r="B4" i="17"/>
  <c r="B3" i="17"/>
  <c r="B4" i="14"/>
  <c r="B3" i="14"/>
  <c r="B4" i="13"/>
  <c r="B3" i="13"/>
  <c r="B4" i="12"/>
  <c r="B3" i="12"/>
  <c r="B4" i="11"/>
  <c r="B3" i="11"/>
  <c r="B4" i="9"/>
  <c r="B3" i="9"/>
  <c r="B3" i="8"/>
  <c r="B4" i="8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B1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B6" i="21" l="1"/>
  <c r="B6" i="20"/>
  <c r="B6" i="19"/>
  <c r="B6" i="18"/>
  <c r="B6" i="17"/>
  <c r="B6" i="14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7" i="12"/>
  <c r="B6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7" i="9"/>
  <c r="H28" i="9"/>
  <c r="H29" i="9"/>
  <c r="H30" i="9"/>
  <c r="H31" i="9"/>
  <c r="H32" i="9"/>
  <c r="H33" i="9"/>
  <c r="H7" i="11"/>
  <c r="B6" i="11"/>
  <c r="H7" i="9"/>
  <c r="B6" i="9"/>
  <c r="B1" i="21"/>
  <c r="H7" i="21"/>
  <c r="H34" i="21" s="1"/>
  <c r="H15" i="8" s="1"/>
  <c r="H7" i="20"/>
  <c r="H34" i="20" s="1"/>
  <c r="H14" i="8" s="1"/>
  <c r="B1" i="20"/>
  <c r="H7" i="19"/>
  <c r="H34" i="19" s="1"/>
  <c r="H13" i="8" s="1"/>
  <c r="B1" i="19"/>
  <c r="H7" i="18"/>
  <c r="B1" i="18"/>
  <c r="H7" i="17"/>
  <c r="E15" i="8" l="1"/>
  <c r="H34" i="9"/>
  <c r="H6" i="8" s="1"/>
  <c r="E13" i="8"/>
  <c r="H34" i="11"/>
  <c r="H7" i="8" s="1"/>
  <c r="E14" i="8"/>
  <c r="H34" i="18"/>
  <c r="H34" i="17"/>
  <c r="E7" i="8" l="1"/>
  <c r="H12" i="8"/>
  <c r="H11" i="8"/>
  <c r="E11" i="8" l="1"/>
  <c r="E12" i="8"/>
  <c r="P16" i="16" l="1"/>
  <c r="H7" i="14"/>
  <c r="B1" i="14"/>
  <c r="H34" i="13"/>
  <c r="H9" i="8" s="1"/>
  <c r="B1" i="13"/>
  <c r="H34" i="12"/>
  <c r="H8" i="8" s="1"/>
  <c r="B1" i="12"/>
  <c r="B1" i="11"/>
  <c r="B1" i="8"/>
  <c r="C1" i="9" l="1"/>
  <c r="E9" i="8"/>
  <c r="H34" i="14"/>
  <c r="H10" i="8" s="1"/>
  <c r="C1" i="21" s="1"/>
  <c r="E8" i="8"/>
  <c r="C1" i="18" l="1"/>
  <c r="C1" i="13"/>
  <c r="C1" i="17"/>
  <c r="C1" i="8"/>
  <c r="C1" i="20"/>
  <c r="C1" i="12"/>
  <c r="C1" i="19"/>
  <c r="C1" i="11"/>
  <c r="C1" i="14"/>
  <c r="E10" i="8"/>
  <c r="E6" i="8"/>
  <c r="H34" i="8"/>
  <c r="P16" i="2" s="1"/>
  <c r="M14" i="2" s="1"/>
  <c r="B1" i="9"/>
</calcChain>
</file>

<file path=xl/sharedStrings.xml><?xml version="1.0" encoding="utf-8"?>
<sst xmlns="http://schemas.openxmlformats.org/spreadsheetml/2006/main" count="501" uniqueCount="129">
  <si>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</si>
  <si>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</si>
  <si>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</si>
  <si>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</si>
  <si>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</si>
  <si>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</si>
  <si>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</si>
  <si>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</si>
  <si>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</si>
  <si>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</si>
  <si>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</si>
  <si>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</si>
  <si>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</si>
  <si>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</si>
  <si>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</si>
  <si>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</si>
  <si>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</si>
  <si>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</si>
  <si>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</si>
  <si>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</si>
  <si>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</si>
  <si>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</si>
  <si>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</si>
  <si>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</si>
  <si>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</si>
  <si>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</si>
  <si>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</si>
  <si>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う</t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</si>
  <si>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</si>
  <si>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</si>
  <si>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</si>
  <si>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</si>
  <si>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</si>
  <si>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</si>
  <si>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</si>
  <si>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</si>
  <si>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</si>
  <si>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</si>
  <si>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</si>
  <si>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</si>
  <si>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</si>
  <si>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</si>
  <si>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</si>
  <si>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</si>
  <si>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</si>
  <si>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</si>
  <si>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</si>
  <si>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</si>
  <si>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</si>
  <si>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</si>
  <si>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</si>
  <si>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</si>
  <si>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00000001</t>
    <phoneticPr fontId="1"/>
  </si>
  <si>
    <t>000000000001</t>
    <phoneticPr fontId="1"/>
  </si>
  <si>
    <t>％</t>
    <phoneticPr fontId="1"/>
  </si>
  <si>
    <t>QUOTATION</t>
    <phoneticPr fontId="0"/>
  </si>
  <si>
    <t>QUOTE NUMBER:</t>
    <phoneticPr fontId="0"/>
  </si>
  <si>
    <t>QUOTE NUMBER:</t>
    <phoneticPr fontId="1"/>
  </si>
  <si>
    <t>DATE OF QUOTE:</t>
    <phoneticPr fontId="0"/>
  </si>
  <si>
    <t>01/01/2020</t>
    <phoneticPr fontId="1"/>
  </si>
  <si>
    <t>TO: ○○</t>
    <phoneticPr fontId="1"/>
  </si>
  <si>
    <t>TOTAL</t>
    <phoneticPr fontId="0"/>
  </si>
  <si>
    <t xml:space="preserve">※The amount shown includes </t>
    <phoneticPr fontId="0"/>
  </si>
  <si>
    <t>sales tax.</t>
    <phoneticPr fontId="0"/>
  </si>
  <si>
    <t>Renovation Project</t>
    <phoneticPr fontId="1"/>
  </si>
  <si>
    <t>Prepared  by</t>
    <phoneticPr fontId="0"/>
  </si>
  <si>
    <t>Notes:</t>
    <phoneticPr fontId="0"/>
  </si>
  <si>
    <t>Bathroom</t>
    <phoneticPr fontId="1"/>
  </si>
  <si>
    <t>a month</t>
    <phoneticPr fontId="1"/>
  </si>
  <si>
    <t>2 weeks</t>
    <phoneticPr fontId="1"/>
  </si>
  <si>
    <t xml:space="preserve"> 1-1-2, ab city, Tokyo</t>
    <phoneticPr fontId="1"/>
  </si>
  <si>
    <t>Email: sample@sample.com</t>
    <phoneticPr fontId="1"/>
  </si>
  <si>
    <t>PHONE: 000-0000-0000</t>
    <phoneticPr fontId="1"/>
  </si>
  <si>
    <t>FAX: 000-0000-0000</t>
    <phoneticPr fontId="1"/>
  </si>
  <si>
    <r>
      <t>FAX:</t>
    </r>
    <r>
      <rPr>
        <sz val="11"/>
        <rFont val="游明朝"/>
        <family val="1"/>
        <charset val="128"/>
      </rPr>
      <t xml:space="preserve"> </t>
    </r>
    <r>
      <rPr>
        <b/>
        <sz val="11"/>
        <rFont val="游明朝"/>
        <family val="1"/>
        <charset val="128"/>
      </rPr>
      <t>000-0000-0000</t>
    </r>
    <phoneticPr fontId="1"/>
  </si>
  <si>
    <t xml:space="preserve">B city, Hyogo, </t>
    <phoneticPr fontId="1"/>
  </si>
  <si>
    <t>Abuilding, 1-23,</t>
    <phoneticPr fontId="0"/>
  </si>
  <si>
    <t>000-000, JAPAN</t>
    <phoneticPr fontId="1"/>
  </si>
  <si>
    <t>TAX RATE</t>
    <phoneticPr fontId="1"/>
  </si>
  <si>
    <t>QTY</t>
    <phoneticPr fontId="0"/>
  </si>
  <si>
    <t>UNIT</t>
  </si>
  <si>
    <t>UNIT</t>
    <phoneticPr fontId="0"/>
  </si>
  <si>
    <t>UNIT PRICE</t>
  </si>
  <si>
    <t>UNIT PRICE</t>
    <phoneticPr fontId="0"/>
  </si>
  <si>
    <t>AMOUNT</t>
    <phoneticPr fontId="0"/>
  </si>
  <si>
    <t>SPECIFICATION</t>
    <phoneticPr fontId="0"/>
  </si>
  <si>
    <t>sample</t>
    <phoneticPr fontId="1"/>
  </si>
  <si>
    <t>Item A</t>
    <phoneticPr fontId="1"/>
  </si>
  <si>
    <t>Item B</t>
    <phoneticPr fontId="1"/>
  </si>
  <si>
    <t>Item C</t>
    <phoneticPr fontId="1"/>
  </si>
  <si>
    <t>Item D</t>
    <phoneticPr fontId="1"/>
  </si>
  <si>
    <t>Item E</t>
    <phoneticPr fontId="1"/>
  </si>
  <si>
    <t>Item F</t>
    <phoneticPr fontId="1"/>
  </si>
  <si>
    <t>Item G</t>
    <phoneticPr fontId="1"/>
  </si>
  <si>
    <t>Item H</t>
    <phoneticPr fontId="1"/>
  </si>
  <si>
    <t>Item I</t>
    <phoneticPr fontId="1"/>
  </si>
  <si>
    <t>Item J</t>
    <phoneticPr fontId="1"/>
  </si>
  <si>
    <t>set</t>
    <phoneticPr fontId="1"/>
  </si>
  <si>
    <t>DETAILS</t>
    <phoneticPr fontId="1"/>
  </si>
  <si>
    <t>BREAKDOWN</t>
    <phoneticPr fontId="1"/>
  </si>
  <si>
    <t>a sample of detail 1-1</t>
    <phoneticPr fontId="1"/>
  </si>
  <si>
    <t>【SUBTOTAL】       (without tax)</t>
    <phoneticPr fontId="1"/>
  </si>
  <si>
    <t>DESCRIPTION</t>
    <phoneticPr fontId="0"/>
  </si>
  <si>
    <t>a sample of detail 2-1</t>
    <phoneticPr fontId="1"/>
  </si>
  <si>
    <t>a sample of detail 3-1</t>
    <phoneticPr fontId="1"/>
  </si>
  <si>
    <t>a sample of detail 4-1</t>
    <phoneticPr fontId="1"/>
  </si>
  <si>
    <t>a sample of detail 5-1</t>
    <phoneticPr fontId="1"/>
  </si>
  <si>
    <t>a sample of detail 6-1</t>
    <phoneticPr fontId="1"/>
  </si>
  <si>
    <t>a sample of detail 7-1</t>
    <phoneticPr fontId="1"/>
  </si>
  <si>
    <t>a sample of detail 8-1</t>
    <phoneticPr fontId="1"/>
  </si>
  <si>
    <t>a sample of detail 9-1</t>
    <phoneticPr fontId="1"/>
  </si>
  <si>
    <t>a sample of detail 10-1</t>
    <phoneticPr fontId="1"/>
  </si>
  <si>
    <t>No.</t>
    <phoneticPr fontId="0"/>
  </si>
  <si>
    <t>備考</t>
    <phoneticPr fontId="0"/>
  </si>
  <si>
    <t>② ① is reflected on the sheet: Details.</t>
    <phoneticPr fontId="1"/>
  </si>
  <si>
    <t>① Enter the classification (hierarchy) on the sheet: Breakdown.</t>
    <phoneticPr fontId="1"/>
  </si>
  <si>
    <t>【STEPS】</t>
    <phoneticPr fontId="1"/>
  </si>
  <si>
    <t>③ Enter the details for each classification (hierarchy) on the sheet: Details.</t>
    <phoneticPr fontId="1"/>
  </si>
  <si>
    <t>*The column: AMOUNT contains formulas.</t>
    <phoneticPr fontId="1"/>
  </si>
  <si>
    <t>④ Enter the sales tax on the sheet: Cover.</t>
    <phoneticPr fontId="1"/>
  </si>
  <si>
    <t>*The default value is set at 10%.</t>
    <phoneticPr fontId="1"/>
  </si>
  <si>
    <t>【TOTAL】         (without tax)</t>
    <phoneticPr fontId="1"/>
  </si>
  <si>
    <t>Project</t>
    <phoneticPr fontId="0"/>
  </si>
  <si>
    <t>Work Site</t>
    <phoneticPr fontId="0"/>
  </si>
  <si>
    <t>Contetnts</t>
    <phoneticPr fontId="0"/>
  </si>
  <si>
    <t>Valid for</t>
    <phoneticPr fontId="0"/>
  </si>
  <si>
    <t>Work Period</t>
    <phoneticPr fontId="0"/>
  </si>
  <si>
    <t>Payment Terms</t>
    <phoneticPr fontId="0"/>
  </si>
  <si>
    <t>Contetnts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</si>
</sst>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6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u val="double"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2"/>
      <color theme="1"/>
      <name val="游明朝"/>
      <family val="1"/>
    </font>
    <font>
      <sz val="9"/>
      <color theme="1"/>
      <name val="游明朝"/>
      <family val="1"/>
    </font>
    <font>
      <sz val="15"/>
      <color theme="1"/>
      <name val="游明朝"/>
      <family val="1"/>
    </font>
    <font>
      <sz val="11"/>
      <color theme="1"/>
      <name val="游明朝"/>
      <family val="1"/>
    </font>
    <font>
      <sz val="11"/>
      <color theme="1"/>
      <name val="ＭＳ 明朝"/>
      <family val="1"/>
    </font>
    <font>
      <sz val="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b/>
      <u val="double"/>
      <sz val="24"/>
      <name val="Meiryo UI"/>
      <family val="3"/>
      <charset val="128"/>
    </font>
    <font>
      <sz val="22"/>
      <name val="游明朝"/>
      <family val="1"/>
      <charset val="128"/>
    </font>
    <font>
      <b/>
      <sz val="20"/>
      <name val="游明朝"/>
      <family val="1"/>
      <charset val="128"/>
    </font>
    <font>
      <sz val="9"/>
      <name val="游明朝"/>
      <family val="1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b/>
      <sz val="22"/>
      <name val="游明朝"/>
      <family val="1"/>
      <charset val="128"/>
    </font>
    <font>
      <sz val="15"/>
      <name val="Meiryo UI"/>
      <family val="3"/>
      <charset val="128"/>
    </font>
    <font>
      <sz val="11"/>
      <name val="游明朝"/>
      <family val="1"/>
      <charset val="128"/>
    </font>
    <font>
      <b/>
      <sz val="9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b/>
      <sz val="11"/>
      <name val="游明朝"/>
      <family val="1"/>
      <charset val="128"/>
    </font>
    <font>
      <b/>
      <sz val="10"/>
      <name val="游明朝"/>
      <family val="1"/>
      <charset val="128"/>
    </font>
    <font>
      <b/>
      <sz val="11"/>
      <name val="Yu Gothic"/>
      <family val="2"/>
      <scheme val="minor"/>
    </font>
    <font>
      <sz val="14"/>
      <name val="Meiryo UI"/>
      <family val="3"/>
      <charset val="128"/>
    </font>
    <font>
      <b/>
      <sz val="8"/>
      <color theme="1"/>
      <name val="Yu Gothic"/>
      <family val="3"/>
      <charset val="128"/>
      <scheme val="minor"/>
    </font>
    <font>
      <sz val="10"/>
      <name val="游明朝"/>
      <family val="1"/>
    </font>
    <font>
      <b/>
      <sz val="2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  <font>
      <sz val="10"/>
      <color theme="1"/>
      <name val="游明朝"/>
      <family val="1"/>
    </font>
    <font>
      <b/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Yu Gothic"/>
      <family val="2"/>
      <scheme val="minor"/>
    </font>
    <font>
      <sz val="8"/>
      <name val="游明朝"/>
      <family val="1"/>
      <charset val="128"/>
    </font>
    <font>
      <b/>
      <sz val="8"/>
      <name val="游明朝"/>
      <family val="1"/>
      <charset val="128"/>
    </font>
    <font>
      <sz val="9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b/>
      <sz val="15"/>
      <color theme="1"/>
      <name val="游明朝"/>
      <family val="1"/>
      <charset val="128"/>
    </font>
    <font>
      <sz val="11"/>
      <color theme="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203">
    <xf numFmtId="0" fontId="0" fillId="0" borderId="0" xfId="0"/>
    <xf numFmtId="49" fontId="3" fillId="0" borderId="0" xfId="0" applyNumberFormat="1" applyFont="1"/>
    <xf numFmtId="49" fontId="3" fillId="0" borderId="1" xfId="0" applyNumberFormat="1" applyFont="1" applyBorder="1"/>
    <xf numFmtId="49" fontId="4" fillId="0" borderId="0" xfId="0" applyNumberFormat="1" applyFont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5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5" fillId="0" borderId="0" xfId="0" applyNumberFormat="1" applyFont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5" fillId="0" borderId="13" xfId="0" applyNumberFormat="1" applyFont="1" applyBorder="1"/>
    <xf numFmtId="49" fontId="6" fillId="0" borderId="12" xfId="0" applyNumberFormat="1" applyFont="1" applyBorder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top"/>
    </xf>
    <xf numFmtId="49" fontId="9" fillId="0" borderId="0" xfId="0" applyNumberFormat="1" applyFont="1"/>
    <xf numFmtId="49" fontId="7" fillId="0" borderId="0" xfId="0" applyNumberFormat="1" applyFont="1" applyAlignment="1">
      <alignment vertical="top"/>
    </xf>
    <xf numFmtId="176" fontId="11" fillId="0" borderId="0" xfId="0" applyNumberFormat="1" applyFont="1"/>
    <xf numFmtId="176" fontId="12" fillId="0" borderId="0" xfId="0" applyNumberFormat="1" applyFont="1" applyAlignment="1">
      <alignment vertical="top"/>
    </xf>
    <xf numFmtId="49" fontId="11" fillId="0" borderId="0" xfId="0" applyNumberFormat="1" applyFont="1"/>
    <xf numFmtId="49" fontId="12" fillId="0" borderId="0" xfId="0" applyNumberFormat="1" applyFont="1" applyAlignment="1">
      <alignment vertical="top"/>
    </xf>
    <xf numFmtId="49" fontId="14" fillId="0" borderId="0" xfId="0" applyNumberFormat="1" applyFont="1"/>
    <xf numFmtId="49" fontId="12" fillId="0" borderId="0" xfId="0" applyNumberFormat="1" applyFont="1"/>
    <xf numFmtId="176" fontId="15" fillId="0" borderId="0" xfId="0" applyNumberFormat="1" applyFont="1"/>
    <xf numFmtId="176" fontId="15" fillId="0" borderId="13" xfId="0" applyNumberFormat="1" applyFont="1" applyBorder="1"/>
    <xf numFmtId="0" fontId="16" fillId="0" borderId="0" xfId="0" applyFont="1"/>
    <xf numFmtId="0" fontId="17" fillId="0" borderId="4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49" fontId="3" fillId="4" borderId="0" xfId="0" applyNumberFormat="1" applyFont="1" applyFill="1"/>
    <xf numFmtId="49" fontId="8" fillId="4" borderId="0" xfId="0" applyNumberFormat="1" applyFont="1" applyFill="1" applyAlignment="1">
      <alignment vertical="center"/>
    </xf>
    <xf numFmtId="177" fontId="10" fillId="4" borderId="0" xfId="0" applyNumberFormat="1" applyFont="1" applyFill="1" applyAlignment="1">
      <alignment vertical="center"/>
    </xf>
    <xf numFmtId="49" fontId="13" fillId="4" borderId="0" xfId="0" applyNumberFormat="1" applyFont="1" applyFill="1" applyAlignment="1">
      <alignment vertical="center"/>
    </xf>
    <xf numFmtId="49" fontId="4" fillId="4" borderId="0" xfId="0" applyNumberFormat="1" applyFont="1" applyFill="1"/>
    <xf numFmtId="38" fontId="4" fillId="4" borderId="0" xfId="0" applyNumberFormat="1" applyFont="1" applyFill="1"/>
    <xf numFmtId="0" fontId="16" fillId="3" borderId="4" xfId="0" applyFont="1" applyFill="1" applyBorder="1" applyAlignment="1">
      <alignment horizontal="center"/>
    </xf>
    <xf numFmtId="0" fontId="27" fillId="0" borderId="0" xfId="0" applyFont="1"/>
    <xf numFmtId="49" fontId="28" fillId="0" borderId="18" xfId="0" applyNumberFormat="1" applyFont="1" applyBorder="1"/>
    <xf numFmtId="49" fontId="28" fillId="0" borderId="11" xfId="0" applyNumberFormat="1" applyFont="1" applyBorder="1"/>
    <xf numFmtId="49" fontId="28" fillId="0" borderId="19" xfId="0" applyNumberFormat="1" applyFont="1" applyBorder="1"/>
    <xf numFmtId="49" fontId="28" fillId="0" borderId="12" xfId="0" applyNumberFormat="1" applyFont="1" applyBorder="1"/>
    <xf numFmtId="49" fontId="28" fillId="0" borderId="13" xfId="0" applyNumberFormat="1" applyFont="1" applyBorder="1"/>
    <xf numFmtId="49" fontId="29" fillId="0" borderId="12" xfId="0" applyNumberFormat="1" applyFont="1" applyBorder="1"/>
    <xf numFmtId="49" fontId="30" fillId="0" borderId="0" xfId="0" applyNumberFormat="1" applyFont="1"/>
    <xf numFmtId="49" fontId="30" fillId="0" borderId="13" xfId="0" applyNumberFormat="1" applyFont="1" applyBorder="1"/>
    <xf numFmtId="49" fontId="34" fillId="0" borderId="0" xfId="0" applyNumberFormat="1" applyFont="1"/>
    <xf numFmtId="49" fontId="35" fillId="0" borderId="0" xfId="0" applyNumberFormat="1" applyFont="1"/>
    <xf numFmtId="49" fontId="36" fillId="0" borderId="12" xfId="0" applyNumberFormat="1" applyFont="1" applyBorder="1" applyAlignment="1">
      <alignment vertical="center"/>
    </xf>
    <xf numFmtId="49" fontId="36" fillId="0" borderId="0" xfId="0" applyNumberFormat="1" applyFont="1" applyAlignment="1">
      <alignment vertical="center"/>
    </xf>
    <xf numFmtId="49" fontId="36" fillId="0" borderId="13" xfId="0" applyNumberFormat="1" applyFont="1" applyBorder="1" applyAlignment="1">
      <alignment vertical="center"/>
    </xf>
    <xf numFmtId="49" fontId="39" fillId="0" borderId="12" xfId="0" applyNumberFormat="1" applyFont="1" applyBorder="1"/>
    <xf numFmtId="49" fontId="39" fillId="0" borderId="0" xfId="0" applyNumberFormat="1" applyFont="1"/>
    <xf numFmtId="49" fontId="39" fillId="0" borderId="13" xfId="0" applyNumberFormat="1" applyFont="1" applyBorder="1"/>
    <xf numFmtId="49" fontId="28" fillId="0" borderId="0" xfId="0" applyNumberFormat="1" applyFont="1"/>
    <xf numFmtId="49" fontId="40" fillId="0" borderId="0" xfId="0" applyNumberFormat="1" applyFont="1"/>
    <xf numFmtId="176" fontId="42" fillId="0" borderId="0" xfId="0" applyNumberFormat="1" applyFont="1"/>
    <xf numFmtId="176" fontId="42" fillId="0" borderId="13" xfId="0" applyNumberFormat="1" applyFont="1" applyBorder="1"/>
    <xf numFmtId="176" fontId="43" fillId="0" borderId="0" xfId="0" applyNumberFormat="1" applyFont="1"/>
    <xf numFmtId="49" fontId="43" fillId="0" borderId="0" xfId="0" applyNumberFormat="1" applyFont="1"/>
    <xf numFmtId="176" fontId="45" fillId="0" borderId="0" xfId="0" applyNumberFormat="1" applyFont="1"/>
    <xf numFmtId="176" fontId="44" fillId="0" borderId="0" xfId="0" applyNumberFormat="1" applyFont="1" applyAlignment="1">
      <alignment vertical="top"/>
    </xf>
    <xf numFmtId="49" fontId="44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  <xf numFmtId="49" fontId="45" fillId="0" borderId="0" xfId="0" applyNumberFormat="1" applyFont="1"/>
    <xf numFmtId="49" fontId="44" fillId="0" borderId="0" xfId="0" applyNumberFormat="1" applyFont="1" applyAlignment="1">
      <alignment vertical="top"/>
    </xf>
    <xf numFmtId="0" fontId="46" fillId="0" borderId="0" xfId="0" applyFont="1"/>
    <xf numFmtId="49" fontId="28" fillId="0" borderId="14" xfId="0" applyNumberFormat="1" applyFont="1" applyBorder="1"/>
    <xf numFmtId="49" fontId="28" fillId="0" borderId="15" xfId="0" applyNumberFormat="1" applyFont="1" applyBorder="1"/>
    <xf numFmtId="49" fontId="28" fillId="0" borderId="20" xfId="0" applyNumberFormat="1" applyFont="1" applyBorder="1"/>
    <xf numFmtId="49" fontId="47" fillId="0" borderId="0" xfId="0" applyNumberFormat="1" applyFont="1"/>
    <xf numFmtId="49" fontId="39" fillId="4" borderId="0" xfId="0" applyNumberFormat="1" applyFont="1" applyFill="1"/>
    <xf numFmtId="38" fontId="39" fillId="4" borderId="0" xfId="0" applyNumberFormat="1" applyFont="1" applyFill="1"/>
    <xf numFmtId="49" fontId="28" fillId="4" borderId="0" xfId="0" applyNumberFormat="1" applyFont="1" applyFill="1"/>
    <xf numFmtId="49" fontId="37" fillId="4" borderId="0" xfId="0" applyNumberFormat="1" applyFont="1" applyFill="1" applyAlignment="1">
      <alignment vertical="center"/>
    </xf>
    <xf numFmtId="177" fontId="31" fillId="4" borderId="0" xfId="0" applyNumberFormat="1" applyFont="1" applyFill="1" applyAlignment="1">
      <alignment vertical="center"/>
    </xf>
    <xf numFmtId="49" fontId="36" fillId="4" borderId="0" xfId="0" applyNumberFormat="1" applyFont="1" applyFill="1" applyAlignment="1">
      <alignment vertical="center"/>
    </xf>
    <xf numFmtId="4" fontId="16" fillId="0" borderId="0" xfId="0" applyNumberFormat="1" applyFont="1" applyAlignment="1">
      <alignment horizontal="right" vertical="center" shrinkToFit="1"/>
    </xf>
    <xf numFmtId="3" fontId="16" fillId="0" borderId="0" xfId="0" applyNumberFormat="1" applyFont="1" applyAlignment="1">
      <alignment horizontal="right" vertical="center" shrinkToFit="1"/>
    </xf>
    <xf numFmtId="3" fontId="16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8" xfId="0" applyFont="1" applyBorder="1"/>
    <xf numFmtId="49" fontId="33" fillId="0" borderId="0" xfId="0" applyNumberFormat="1" applyFont="1"/>
    <xf numFmtId="49" fontId="45" fillId="0" borderId="0" xfId="0" applyNumberFormat="1" applyFont="1" applyAlignment="1">
      <alignment horizontal="left"/>
    </xf>
    <xf numFmtId="0" fontId="44" fillId="0" borderId="0" xfId="2" applyFont="1" applyAlignment="1">
      <alignment horizontal="left"/>
    </xf>
    <xf numFmtId="49" fontId="22" fillId="4" borderId="0" xfId="0" applyNumberFormat="1" applyFont="1" applyFill="1" applyAlignment="1">
      <alignment horizontal="left" vertical="center"/>
    </xf>
    <xf numFmtId="49" fontId="21" fillId="0" borderId="0" xfId="0" applyNumberFormat="1" applyFont="1"/>
    <xf numFmtId="49" fontId="54" fillId="0" borderId="0" xfId="0" applyNumberFormat="1" applyFont="1" applyAlignment="1">
      <alignment horizontal="left"/>
    </xf>
    <xf numFmtId="0" fontId="54" fillId="0" borderId="0" xfId="0" applyFont="1" applyAlignment="1">
      <alignment horizontal="left"/>
    </xf>
    <xf numFmtId="49" fontId="55" fillId="0" borderId="0" xfId="0" applyNumberFormat="1" applyFont="1"/>
    <xf numFmtId="0" fontId="56" fillId="0" borderId="0" xfId="0" applyFont="1"/>
    <xf numFmtId="176" fontId="54" fillId="0" borderId="0" xfId="0" applyNumberFormat="1" applyFont="1" applyAlignment="1">
      <alignment vertical="top"/>
    </xf>
    <xf numFmtId="49" fontId="49" fillId="0" borderId="0" xfId="0" applyNumberFormat="1" applyFont="1" applyAlignment="1">
      <alignment horizontal="left" vertical="distributed"/>
    </xf>
    <xf numFmtId="49" fontId="43" fillId="0" borderId="0" xfId="0" applyNumberFormat="1" applyFont="1" applyAlignment="1">
      <alignment horizontal="left" vertical="distributed"/>
    </xf>
    <xf numFmtId="176" fontId="44" fillId="0" borderId="0" xfId="0" applyNumberFormat="1" applyFont="1" applyAlignment="1">
      <alignment horizontal="left" vertical="center" shrinkToFit="1"/>
    </xf>
    <xf numFmtId="49" fontId="40" fillId="2" borderId="4" xfId="0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left" vertical="distributed"/>
    </xf>
    <xf numFmtId="49" fontId="44" fillId="0" borderId="0" xfId="0" applyNumberFormat="1" applyFont="1" applyAlignment="1">
      <alignment horizontal="left" vertical="center" wrapText="1"/>
    </xf>
    <xf numFmtId="49" fontId="31" fillId="4" borderId="0" xfId="0" applyNumberFormat="1" applyFont="1" applyFill="1" applyAlignment="1">
      <alignment horizontal="center"/>
    </xf>
    <xf numFmtId="176" fontId="32" fillId="0" borderId="0" xfId="0" applyNumberFormat="1" applyFont="1" applyAlignment="1">
      <alignment horizontal="left" shrinkToFit="1"/>
    </xf>
    <xf numFmtId="177" fontId="38" fillId="4" borderId="0" xfId="0" applyNumberFormat="1" applyFont="1" applyFill="1" applyAlignment="1">
      <alignment horizontal="right" vertical="center"/>
    </xf>
    <xf numFmtId="5" fontId="41" fillId="0" borderId="0" xfId="0" applyNumberFormat="1" applyFont="1"/>
    <xf numFmtId="176" fontId="42" fillId="0" borderId="0" xfId="0" applyNumberFormat="1" applyFont="1" applyAlignment="1">
      <alignment horizontal="left" shrinkToFit="1"/>
    </xf>
    <xf numFmtId="49" fontId="2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center"/>
    </xf>
    <xf numFmtId="176" fontId="50" fillId="0" borderId="0" xfId="0" applyNumberFormat="1" applyFont="1" applyAlignment="1">
      <alignment horizontal="left" shrinkToFit="1"/>
    </xf>
    <xf numFmtId="177" fontId="52" fillId="4" borderId="0" xfId="0" applyNumberFormat="1" applyFont="1" applyFill="1" applyAlignment="1">
      <alignment horizontal="right" vertical="center"/>
    </xf>
    <xf numFmtId="5" fontId="51" fillId="0" borderId="0" xfId="0" applyNumberFormat="1" applyFont="1"/>
    <xf numFmtId="176" fontId="15" fillId="0" borderId="0" xfId="0" applyNumberFormat="1" applyFont="1" applyAlignment="1">
      <alignment horizontal="left" shrinkToFit="1"/>
    </xf>
    <xf numFmtId="49" fontId="53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176" fontId="54" fillId="0" borderId="0" xfId="0" applyNumberFormat="1" applyFont="1" applyAlignment="1">
      <alignment horizontal="left" vertical="center" shrinkToFit="1"/>
    </xf>
    <xf numFmtId="49" fontId="54" fillId="0" borderId="0" xfId="0" applyNumberFormat="1" applyFont="1" applyAlignment="1">
      <alignment horizontal="left" vertical="center" wrapText="1"/>
    </xf>
    <xf numFmtId="49" fontId="23" fillId="2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57" fillId="0" borderId="0" xfId="0" applyNumberFormat="1" applyFont="1" applyAlignment="1">
      <alignment horizontal="left" vertical="center" wrapText="1"/>
    </xf>
    <xf numFmtId="49" fontId="58" fillId="0" borderId="0" xfId="0" applyNumberFormat="1" applyFont="1" applyAlignment="1">
      <alignment horizontal="left"/>
    </xf>
    <xf numFmtId="49" fontId="37" fillId="4" borderId="0" xfId="0" applyNumberFormat="1" applyFont="1" applyFill="1" applyAlignment="1">
      <alignment horizontal="left" vertical="center"/>
    </xf>
    <xf numFmtId="49" fontId="59" fillId="0" borderId="0" xfId="0" applyNumberFormat="1" applyFont="1"/>
    <xf numFmtId="0" fontId="40" fillId="0" borderId="0" xfId="0" applyFont="1"/>
    <xf numFmtId="49" fontId="44" fillId="0" borderId="0" xfId="0" applyNumberFormat="1" applyFont="1"/>
    <xf numFmtId="0" fontId="44" fillId="0" borderId="0" xfId="0" applyFont="1"/>
    <xf numFmtId="49" fontId="40" fillId="2" borderId="16" xfId="0" applyNumberFormat="1" applyFont="1" applyFill="1" applyBorder="1" applyAlignment="1">
      <alignment horizontal="center" vertical="center"/>
    </xf>
    <xf numFmtId="49" fontId="40" fillId="2" borderId="2" xfId="0" applyNumberFormat="1" applyFont="1" applyFill="1" applyBorder="1" applyAlignment="1">
      <alignment horizontal="center" vertical="center"/>
    </xf>
    <xf numFmtId="49" fontId="40" fillId="2" borderId="17" xfId="0" applyNumberFormat="1" applyFont="1" applyFill="1" applyBorder="1" applyAlignment="1">
      <alignment horizontal="center" vertical="center"/>
    </xf>
    <xf numFmtId="49" fontId="40" fillId="0" borderId="8" xfId="0" applyNumberFormat="1" applyFont="1" applyBorder="1"/>
    <xf numFmtId="49" fontId="40" fillId="0" borderId="9" xfId="0" applyNumberFormat="1" applyFont="1" applyBorder="1"/>
    <xf numFmtId="49" fontId="40" fillId="0" borderId="5" xfId="0" applyNumberFormat="1" applyFont="1" applyBorder="1"/>
    <xf numFmtId="49" fontId="40" fillId="0" borderId="1" xfId="0" applyNumberFormat="1" applyFont="1" applyBorder="1"/>
    <xf numFmtId="49" fontId="40" fillId="0" borderId="10" xfId="0" applyNumberFormat="1" applyFont="1" applyBorder="1"/>
    <xf numFmtId="49" fontId="40" fillId="2" borderId="4" xfId="0" applyNumberFormat="1" applyFont="1" applyFill="1" applyBorder="1" applyAlignment="1">
      <alignment horizontal="left" vertical="center"/>
    </xf>
    <xf numFmtId="176" fontId="44" fillId="0" borderId="6" xfId="0" applyNumberFormat="1" applyFont="1" applyBorder="1" applyAlignment="1">
      <alignment horizontal="left" vertical="top" wrapText="1"/>
    </xf>
    <xf numFmtId="176" fontId="44" fillId="0" borderId="3" xfId="0" applyNumberFormat="1" applyFont="1" applyBorder="1" applyAlignment="1">
      <alignment horizontal="left" vertical="top" wrapText="1"/>
    </xf>
    <xf numFmtId="176" fontId="44" fillId="0" borderId="7" xfId="0" applyNumberFormat="1" applyFont="1" applyBorder="1" applyAlignment="1">
      <alignment horizontal="left" vertical="top" wrapText="1"/>
    </xf>
    <xf numFmtId="176" fontId="44" fillId="0" borderId="8" xfId="0" applyNumberFormat="1" applyFont="1" applyBorder="1" applyAlignment="1">
      <alignment horizontal="left" vertical="top" wrapText="1"/>
    </xf>
    <xf numFmtId="176" fontId="44" fillId="0" borderId="0" xfId="0" applyNumberFormat="1" applyFont="1" applyAlignment="1">
      <alignment horizontal="left" vertical="top" wrapText="1"/>
    </xf>
    <xf numFmtId="176" fontId="44" fillId="0" borderId="9" xfId="0" applyNumberFormat="1" applyFont="1" applyBorder="1" applyAlignment="1">
      <alignment horizontal="left" vertical="top" wrapText="1"/>
    </xf>
    <xf numFmtId="176" fontId="44" fillId="0" borderId="5" xfId="0" applyNumberFormat="1" applyFont="1" applyBorder="1" applyAlignment="1">
      <alignment horizontal="left" vertical="top" wrapText="1"/>
    </xf>
    <xf numFmtId="176" fontId="44" fillId="0" borderId="1" xfId="0" applyNumberFormat="1" applyFont="1" applyBorder="1" applyAlignment="1">
      <alignment horizontal="left" vertical="top" wrapText="1"/>
    </xf>
    <xf numFmtId="176" fontId="44" fillId="0" borderId="10" xfId="0" applyNumberFormat="1" applyFont="1" applyBorder="1" applyAlignment="1">
      <alignment horizontal="left" vertical="top" wrapText="1"/>
    </xf>
    <xf numFmtId="49" fontId="60" fillId="0" borderId="0" xfId="0" applyNumberFormat="1" applyFont="1" applyAlignment="1">
      <alignment horizontal="left" wrapText="1"/>
    </xf>
    <xf numFmtId="49" fontId="61" fillId="0" borderId="0" xfId="0" applyNumberFormat="1" applyFont="1" applyAlignment="1">
      <alignment horizontal="left"/>
    </xf>
    <xf numFmtId="49" fontId="60" fillId="0" borderId="0" xfId="0" applyNumberFormat="1" applyFont="1" applyAlignment="1">
      <alignment horizontal="left" vertical="center" wrapText="1"/>
    </xf>
    <xf numFmtId="49" fontId="54" fillId="0" borderId="0" xfId="0" applyNumberFormat="1" applyFont="1" applyAlignment="1">
      <alignment horizontal="left" wrapText="1"/>
    </xf>
    <xf numFmtId="0" fontId="54" fillId="0" borderId="0" xfId="0" applyFont="1"/>
    <xf numFmtId="0" fontId="12" fillId="0" borderId="0" xfId="0" applyFont="1"/>
    <xf numFmtId="49" fontId="12" fillId="2" borderId="16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 vertical="center"/>
    </xf>
    <xf numFmtId="176" fontId="12" fillId="0" borderId="6" xfId="0" applyNumberFormat="1" applyFont="1" applyBorder="1" applyAlignment="1">
      <alignment horizontal="left" vertical="top" wrapText="1"/>
    </xf>
    <xf numFmtId="176" fontId="12" fillId="0" borderId="3" xfId="0" applyNumberFormat="1" applyFont="1" applyBorder="1" applyAlignment="1">
      <alignment horizontal="left" vertical="top" wrapText="1"/>
    </xf>
    <xf numFmtId="176" fontId="12" fillId="0" borderId="7" xfId="0" applyNumberFormat="1" applyFont="1" applyBorder="1" applyAlignment="1">
      <alignment horizontal="left" vertical="top" wrapText="1"/>
    </xf>
    <xf numFmtId="176" fontId="12" fillId="0" borderId="8" xfId="0" applyNumberFormat="1" applyFont="1" applyBorder="1" applyAlignment="1">
      <alignment horizontal="left" vertical="top" wrapText="1"/>
    </xf>
    <xf numFmtId="176" fontId="12" fillId="0" borderId="0" xfId="0" applyNumberFormat="1" applyFont="1" applyAlignment="1">
      <alignment horizontal="left" vertical="top" wrapText="1"/>
    </xf>
    <xf numFmtId="176" fontId="12" fillId="0" borderId="9" xfId="0" applyNumberFormat="1" applyFont="1" applyBorder="1" applyAlignment="1">
      <alignment horizontal="left" vertical="top" wrapText="1"/>
    </xf>
    <xf numFmtId="176" fontId="12" fillId="0" borderId="5" xfId="0" applyNumberFormat="1" applyFont="1" applyBorder="1" applyAlignment="1">
      <alignment horizontal="left" vertical="top" wrapText="1"/>
    </xf>
    <xf numFmtId="176" fontId="12" fillId="0" borderId="1" xfId="0" applyNumberFormat="1" applyFont="1" applyBorder="1" applyAlignment="1">
      <alignment horizontal="left" vertical="top" wrapText="1"/>
    </xf>
    <xf numFmtId="176" fontId="12" fillId="0" borderId="1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62" fillId="0" borderId="0" xfId="0" applyFont="1"/>
    <xf numFmtId="0" fontId="12" fillId="0" borderId="0" xfId="0" applyFont="1" applyAlignment="1">
      <alignment horizontal="right"/>
    </xf>
    <xf numFmtId="0" fontId="63" fillId="0" borderId="0" xfId="0" applyFont="1" applyAlignment="1">
      <alignment horizontal="center" wrapText="1"/>
    </xf>
    <xf numFmtId="0" fontId="60" fillId="0" borderId="0" xfId="0" applyFont="1"/>
    <xf numFmtId="3" fontId="12" fillId="0" borderId="4" xfId="0" applyNumberFormat="1" applyFont="1" applyBorder="1" applyAlignment="1">
      <alignment horizontal="right" vertical="center"/>
    </xf>
    <xf numFmtId="0" fontId="60" fillId="3" borderId="16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176" fontId="60" fillId="0" borderId="4" xfId="0" applyNumberFormat="1" applyFont="1" applyBorder="1" applyAlignment="1">
      <alignment vertical="center"/>
    </xf>
    <xf numFmtId="0" fontId="60" fillId="0" borderId="4" xfId="0" applyFont="1" applyBorder="1" applyAlignment="1">
      <alignment vertical="center" shrinkToFit="1"/>
    </xf>
    <xf numFmtId="4" fontId="60" fillId="0" borderId="4" xfId="1" applyNumberFormat="1" applyFont="1" applyBorder="1" applyAlignment="1">
      <alignment horizontal="right" vertical="center"/>
    </xf>
    <xf numFmtId="4" fontId="60" fillId="0" borderId="4" xfId="1" applyNumberFormat="1" applyFont="1" applyBorder="1" applyAlignment="1">
      <alignment horizontal="center" vertical="center"/>
    </xf>
    <xf numFmtId="3" fontId="60" fillId="0" borderId="4" xfId="0" applyNumberFormat="1" applyFont="1" applyBorder="1" applyAlignment="1">
      <alignment horizontal="right" vertical="center"/>
    </xf>
    <xf numFmtId="0" fontId="60" fillId="0" borderId="4" xfId="0" applyFont="1" applyBorder="1" applyAlignment="1">
      <alignment horizontal="center" vertical="center"/>
    </xf>
    <xf numFmtId="176" fontId="60" fillId="0" borderId="4" xfId="0" applyNumberFormat="1" applyFont="1" applyBorder="1" applyAlignment="1">
      <alignment vertical="center" wrapText="1"/>
    </xf>
    <xf numFmtId="0" fontId="60" fillId="0" borderId="4" xfId="0" applyFont="1" applyBorder="1" applyAlignment="1">
      <alignment vertical="center"/>
    </xf>
    <xf numFmtId="0" fontId="64" fillId="0" borderId="0" xfId="0" applyFont="1"/>
    <xf numFmtId="0" fontId="63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60" fillId="0" borderId="16" xfId="0" applyFont="1" applyBorder="1" applyAlignment="1">
      <alignment horizontal="center" vertical="center" shrinkToFit="1"/>
    </xf>
    <xf numFmtId="176" fontId="60" fillId="0" borderId="4" xfId="0" applyNumberFormat="1" applyFont="1" applyBorder="1" applyAlignment="1">
      <alignment vertical="center" shrinkToFit="1"/>
    </xf>
    <xf numFmtId="4" fontId="60" fillId="0" borderId="4" xfId="0" applyNumberFormat="1" applyFont="1" applyBorder="1" applyAlignment="1">
      <alignment horizontal="right" vertical="center" shrinkToFit="1"/>
    </xf>
    <xf numFmtId="0" fontId="60" fillId="0" borderId="4" xfId="0" applyFont="1" applyBorder="1" applyAlignment="1">
      <alignment horizontal="center" vertical="center" shrinkToFit="1"/>
    </xf>
    <xf numFmtId="3" fontId="60" fillId="0" borderId="4" xfId="0" applyNumberFormat="1" applyFont="1" applyBorder="1" applyAlignment="1">
      <alignment horizontal="right" vertical="center" shrinkToFit="1"/>
    </xf>
    <xf numFmtId="176" fontId="60" fillId="0" borderId="4" xfId="0" applyNumberFormat="1" applyFont="1" applyBorder="1" applyAlignment="1">
      <alignment horizontal="left" vertical="center" wrapText="1"/>
    </xf>
    <xf numFmtId="49" fontId="42" fillId="0" borderId="0" xfId="0" applyNumberFormat="1" applyFo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F17F7CDA-6340-400C-9486-BC328B67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490537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7CA2D599-61DE-4D62-AEB3-3BF207BC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5" y="4410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6414E5A1-7002-4688-A7B3-04392B55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69056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201386</xdr:colOff>
      <xdr:row>20</xdr:row>
      <xdr:rowOff>42182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96C8856A-DAB6-4380-9CF1-6F983582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15493" y="4450896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942D810A-D0EB-4FA4-BA7B-595BDF0D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0417" y="4846863"/>
          <a:ext cx="919203" cy="789215"/>
        </a:xfrm>
        <a:prstGeom prst="rect">
          <a:avLst/>
        </a:prstGeom>
      </xdr:spPr>
    </xdr:pic>
    <xdr:clientData/>
  </xdr:one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9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80D8B07A-2D29-47EA-9CA9-5670193275F1}"/>
            </a:ext>
          </a:extLst>
        </xdr:cNvPr>
        <xdr:cNvSpPr/>
      </xdr:nvSpPr>
      <xdr:spPr>
        <a:xfrm>
          <a:off x="8260336" y="1200631"/>
          <a:ext cx="3127242" cy="1074163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68764"/>
            <a:gd name="adj6" fmla="val -103451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This is the sum of the below.</a:t>
          </a:r>
        </a:p>
        <a:p>
          <a:pPr algn="l"/>
          <a:r>
            <a:rPr kumimoji="1" lang="en-US" altLang="ja-JP" sz="1400" b="1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-tax-excluded total</a:t>
          </a:r>
        </a:p>
        <a:p>
          <a:pPr algn="l"/>
          <a:r>
            <a:rPr kumimoji="1" lang="en-US" altLang="ja-JP" sz="1400" b="1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-sales tax</a:t>
          </a:r>
          <a:endParaRPr kumimoji="1" lang="ja-JP" altLang="en-US" sz="1400" b="1">
            <a:solidFill>
              <a:schemeClr val="tx1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 editAs="oneCell">
    <xdr:from>
      <xdr:col>2</xdr:col>
      <xdr:colOff>11206</xdr:colOff>
      <xdr:row>46</xdr:row>
      <xdr:rowOff>0</xdr:rowOff>
    </xdr:from>
    <xdr:to>
      <xdr:col>28</xdr:col>
      <xdr:colOff>168088</xdr:colOff>
      <xdr:row>80</xdr:row>
      <xdr:rowOff>166662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295C782-90BA-2A4E-20B1-A15832925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9782735"/>
          <a:ext cx="6051176" cy="8134044"/>
        </a:xfrm>
        <a:prstGeom prst="rect">
          <a:avLst/>
        </a:prstGeom>
      </xdr:spPr>
    </xdr:pic>
    <xdr:clientData/>
  </xdr:twoCellAnchor>
  <xdr:twoCellAnchor>
    <xdr:from>
      <xdr:col>2</xdr:col>
      <xdr:colOff>201705</xdr:colOff>
      <xdr:row>46</xdr:row>
      <xdr:rowOff>112058</xdr:rowOff>
    </xdr:from>
    <xdr:to>
      <xdr:col>10</xdr:col>
      <xdr:colOff>11205</xdr:colOff>
      <xdr:row>48</xdr:row>
      <xdr:rowOff>11206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258F707-FF4D-D04F-74A6-A0345EE7FE36}"/>
            </a:ext>
          </a:extLst>
        </xdr:cNvPr>
        <xdr:cNvSpPr/>
      </xdr:nvSpPr>
      <xdr:spPr>
        <a:xfrm>
          <a:off x="493058" y="9849970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Breakdown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 editAs="oneCell">
    <xdr:from>
      <xdr:col>29</xdr:col>
      <xdr:colOff>212912</xdr:colOff>
      <xdr:row>45</xdr:row>
      <xdr:rowOff>246528</xdr:rowOff>
    </xdr:from>
    <xdr:to>
      <xdr:col>56</xdr:col>
      <xdr:colOff>102234</xdr:colOff>
      <xdr:row>80</xdr:row>
      <xdr:rowOff>176492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A858DA1-108C-A3FA-92EE-812B26516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912" y="9782734"/>
          <a:ext cx="6243057" cy="8146677"/>
        </a:xfrm>
        <a:prstGeom prst="rect">
          <a:avLst/>
        </a:prstGeom>
      </xdr:spPr>
    </xdr:pic>
    <xdr:clientData/>
  </xdr:twoCellAnchor>
  <xdr:twoCellAnchor>
    <xdr:from>
      <xdr:col>4</xdr:col>
      <xdr:colOff>44824</xdr:colOff>
      <xdr:row>49</xdr:row>
      <xdr:rowOff>246531</xdr:rowOff>
    </xdr:from>
    <xdr:to>
      <xdr:col>8</xdr:col>
      <xdr:colOff>134471</xdr:colOff>
      <xdr:row>50</xdr:row>
      <xdr:rowOff>257736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C65463E7-D5F3-11CD-9102-7E48F3D1C71A}"/>
            </a:ext>
          </a:extLst>
        </xdr:cNvPr>
        <xdr:cNvSpPr/>
      </xdr:nvSpPr>
      <xdr:spPr>
        <a:xfrm>
          <a:off x="818030" y="10892119"/>
          <a:ext cx="986117" cy="313764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100852</xdr:colOff>
      <xdr:row>49</xdr:row>
      <xdr:rowOff>246529</xdr:rowOff>
    </xdr:from>
    <xdr:to>
      <xdr:col>34</xdr:col>
      <xdr:colOff>145675</xdr:colOff>
      <xdr:row>50</xdr:row>
      <xdr:rowOff>224119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12792F9-69B3-4B3A-9477-E508A1FB4BE0}"/>
            </a:ext>
          </a:extLst>
        </xdr:cNvPr>
        <xdr:cNvSpPr/>
      </xdr:nvSpPr>
      <xdr:spPr>
        <a:xfrm>
          <a:off x="6813176" y="10892117"/>
          <a:ext cx="986117" cy="280149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152400</xdr:colOff>
      <xdr:row>46</xdr:row>
      <xdr:rowOff>85164</xdr:rowOff>
    </xdr:from>
    <xdr:to>
      <xdr:col>37</xdr:col>
      <xdr:colOff>141195</xdr:colOff>
      <xdr:row>47</xdr:row>
      <xdr:rowOff>286870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6B9A139-70BC-4275-9B56-C10527000F59}"/>
            </a:ext>
          </a:extLst>
        </xdr:cNvPr>
        <xdr:cNvSpPr/>
      </xdr:nvSpPr>
      <xdr:spPr>
        <a:xfrm>
          <a:off x="6864724" y="9823076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Details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145677</xdr:colOff>
      <xdr:row>20</xdr:row>
      <xdr:rowOff>11207</xdr:rowOff>
    </xdr:from>
    <xdr:ext cx="2076450" cy="471892"/>
    <xdr:pic>
      <xdr:nvPicPr>
        <xdr:cNvPr id="7" name="Picture 5">
          <a:extLst>
            <a:ext uri="{FF2B5EF4-FFF2-40B4-BE49-F238E27FC236}">
              <a16:creationId xmlns:a16="http://schemas.microsoft.com/office/drawing/2014/main" id="{3179FE7E-EF80-4FEB-9454-4D0E8F4AD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49" r="14634"/>
        <a:stretch/>
      </xdr:blipFill>
      <xdr:spPr>
        <a:xfrm>
          <a:off x="4056530" y="4370295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25</xdr:col>
      <xdr:colOff>179294</xdr:colOff>
      <xdr:row>22</xdr:row>
      <xdr:rowOff>11205</xdr:rowOff>
    </xdr:from>
    <xdr:to>
      <xdr:col>28</xdr:col>
      <xdr:colOff>220453</xdr:colOff>
      <xdr:row>24</xdr:row>
      <xdr:rowOff>164164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E68B6BC-7364-4CCD-A23E-395F51654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970" y="4863352"/>
          <a:ext cx="747130" cy="64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8F4-C9EF-4B70-9A1A-60D5C0CCFD8F}">
  <sheetPr>
    <pageSetUpPr fitToPage="1"/>
  </sheetPr>
  <dimension ref="A1:BM62"/>
  <sheetViews>
    <sheetView topLeftCell="B56" zoomScale="85" zoomScaleNormal="85" zoomScaleSheetLayoutView="70" zoomScalePageLayoutView="85" workbookViewId="0">
      <selection activeCell="G31" sqref="G31:R31"/>
    </sheetView>
  </sheetViews>
  <sheetFormatPr defaultColWidth="3.125" defaultRowHeight="15.75"/>
  <cols>
    <col min="1" max="1" width="4.125" style="64" hidden="1" customWidth="1"/>
    <col min="2" max="2" width="3.75" style="64" customWidth="1"/>
    <col min="3" max="3" width="3.375" style="64" customWidth="1"/>
    <col min="4" max="27" width="3" style="64" customWidth="1"/>
    <col min="28" max="28" width="3.375" style="64" customWidth="1"/>
    <col min="29" max="29" width="3.75" style="64" customWidth="1"/>
    <col min="30" max="30" width="3.125" style="64" customWidth="1"/>
    <col min="31" max="31" width="3.125" style="64"/>
    <col min="32" max="32" width="3.125" style="64" customWidth="1"/>
    <col min="33" max="16384" width="3.125" style="64"/>
  </cols>
  <sheetData>
    <row r="1" spans="2:57" s="47" customFormat="1" ht="20.25" hidden="1" customHeight="1"/>
    <row r="2" spans="2:57" s="47" customFormat="1" ht="20.100000000000001" customHeight="1" thickTop="1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0"/>
    </row>
    <row r="3" spans="2:57" s="47" customFormat="1" ht="12.75" customHeight="1">
      <c r="B3" s="51"/>
      <c r="AC3" s="52"/>
    </row>
    <row r="4" spans="2:57" s="47" customFormat="1" ht="35.25" customHeight="1">
      <c r="B4" s="53"/>
      <c r="C4" s="54"/>
      <c r="D4" s="54"/>
      <c r="E4" s="54"/>
      <c r="F4" s="54"/>
      <c r="G4" s="54"/>
      <c r="H4" s="54"/>
      <c r="I4" s="111" t="s">
        <v>55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54"/>
      <c r="X4" s="54"/>
      <c r="Y4" s="54"/>
      <c r="Z4" s="54"/>
      <c r="AA4" s="54"/>
      <c r="AB4" s="54"/>
      <c r="AC4" s="55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2:57" s="47" customFormat="1" ht="16.5" customHeight="1">
      <c r="B5" s="51"/>
      <c r="AC5" s="55"/>
    </row>
    <row r="6" spans="2:57" s="47" customFormat="1" ht="30" customHeight="1">
      <c r="B6" s="51"/>
      <c r="U6" s="130" t="s">
        <v>57</v>
      </c>
      <c r="V6" s="130"/>
      <c r="W6" s="130"/>
      <c r="X6" s="131" t="s">
        <v>52</v>
      </c>
      <c r="Y6" s="131"/>
      <c r="Z6" s="131"/>
      <c r="AA6" s="131"/>
      <c r="AB6" s="131"/>
      <c r="AC6" s="52"/>
    </row>
    <row r="7" spans="2:57" s="47" customFormat="1" ht="30" customHeight="1">
      <c r="B7" s="51"/>
      <c r="C7" s="112" t="s">
        <v>60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U7" s="130" t="s">
        <v>58</v>
      </c>
      <c r="V7" s="130"/>
      <c r="W7" s="130"/>
      <c r="X7" s="131" t="s">
        <v>59</v>
      </c>
      <c r="Y7" s="131"/>
      <c r="Z7" s="131"/>
      <c r="AA7" s="131"/>
      <c r="AB7" s="131"/>
      <c r="AC7" s="52"/>
    </row>
    <row r="8" spans="2:57" s="47" customFormat="1" ht="17.25" customHeight="1">
      <c r="B8" s="51"/>
      <c r="C8" s="95"/>
      <c r="AC8" s="52"/>
    </row>
    <row r="9" spans="2:57" s="47" customFormat="1" ht="17.25" customHeight="1">
      <c r="B9" s="51"/>
      <c r="C9" s="56"/>
      <c r="AC9" s="52"/>
    </row>
    <row r="10" spans="2:57" s="47" customFormat="1" ht="14.1" customHeight="1">
      <c r="B10" s="51"/>
      <c r="AC10" s="55"/>
    </row>
    <row r="11" spans="2:57" s="47" customFormat="1" ht="17.25" customHeight="1">
      <c r="B11" s="51"/>
      <c r="C11" s="56"/>
      <c r="AC11" s="52"/>
    </row>
    <row r="12" spans="2:57" s="47" customFormat="1" ht="18.75" customHeight="1">
      <c r="B12" s="51"/>
      <c r="C12" s="57"/>
      <c r="AC12" s="52"/>
    </row>
    <row r="13" spans="2:57" s="47" customFormat="1" ht="8.4499999999999993" customHeight="1">
      <c r="B13" s="51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AC13" s="52"/>
    </row>
    <row r="14" spans="2:57" s="59" customFormat="1" ht="30" customHeight="1">
      <c r="B14" s="58"/>
      <c r="G14" s="86"/>
      <c r="H14" s="132" t="s">
        <v>61</v>
      </c>
      <c r="I14" s="84"/>
      <c r="J14" s="84"/>
      <c r="K14" s="84"/>
      <c r="L14" s="85"/>
      <c r="M14" s="113">
        <f>0</f>
        <v>0</v>
      </c>
      <c r="N14" s="113"/>
      <c r="O14" s="113"/>
      <c r="P14" s="113"/>
      <c r="Q14" s="113"/>
      <c r="R14" s="113"/>
      <c r="S14" s="113"/>
      <c r="T14" s="113"/>
      <c r="U14" s="84"/>
      <c r="V14" s="84"/>
      <c r="W14" s="84"/>
      <c r="X14" s="83"/>
      <c r="AC14" s="60"/>
    </row>
    <row r="15" spans="2:57" s="62" customFormat="1" ht="8.4499999999999993" customHeight="1">
      <c r="B15" s="61"/>
      <c r="G15" s="81"/>
      <c r="H15" s="81"/>
      <c r="I15" s="81"/>
      <c r="J15" s="81"/>
      <c r="K15" s="81"/>
      <c r="L15" s="81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1"/>
      <c r="AC15" s="63"/>
    </row>
    <row r="16" spans="2:57" s="47" customFormat="1" ht="18" customHeight="1">
      <c r="B16" s="51"/>
      <c r="H16" s="133" t="s">
        <v>62</v>
      </c>
      <c r="I16" s="65"/>
      <c r="J16" s="65"/>
      <c r="K16" s="65"/>
      <c r="L16" s="65"/>
      <c r="M16" s="65"/>
      <c r="N16" s="134"/>
      <c r="O16" s="134"/>
      <c r="P16" s="114">
        <f>0</f>
        <v>0</v>
      </c>
      <c r="Q16" s="114"/>
      <c r="R16" s="114"/>
      <c r="S16" s="114"/>
      <c r="T16" s="133" t="s">
        <v>63</v>
      </c>
      <c r="U16" s="65"/>
      <c r="V16" s="65"/>
      <c r="W16" s="65"/>
      <c r="X16" s="65"/>
      <c r="AC16" s="52"/>
    </row>
    <row r="17" spans="2:54" s="47" customFormat="1" ht="14.1" customHeight="1">
      <c r="B17" s="51"/>
      <c r="AC17" s="52"/>
    </row>
    <row r="18" spans="2:54" s="47" customFormat="1" ht="14.1" customHeight="1">
      <c r="B18" s="51"/>
      <c r="AC18" s="52"/>
    </row>
    <row r="19" spans="2:54" s="47" customFormat="1" ht="12.75" customHeight="1">
      <c r="B19" s="51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7"/>
    </row>
    <row r="20" spans="2:54" s="47" customFormat="1" ht="12.75" customHeight="1">
      <c r="B20" s="51"/>
      <c r="S20" s="66"/>
      <c r="AC20" s="67"/>
    </row>
    <row r="21" spans="2:54" s="47" customFormat="1" ht="20.100000000000001" customHeight="1">
      <c r="B21" s="51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6"/>
      <c r="T21" s="115"/>
      <c r="U21" s="115"/>
      <c r="V21" s="115"/>
      <c r="W21" s="115"/>
      <c r="X21" s="115"/>
      <c r="Y21" s="115"/>
      <c r="Z21" s="115"/>
      <c r="AA21" s="115"/>
      <c r="AB21" s="115"/>
      <c r="AC21" s="67"/>
    </row>
    <row r="22" spans="2:54" s="47" customFormat="1" ht="20.100000000000001" customHeight="1">
      <c r="B22" s="51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8"/>
      <c r="T22" s="115"/>
      <c r="U22" s="115"/>
      <c r="V22" s="115"/>
      <c r="W22" s="115"/>
      <c r="X22" s="115"/>
      <c r="Y22" s="115"/>
      <c r="Z22" s="115"/>
      <c r="AA22" s="115"/>
      <c r="AB22" s="115"/>
      <c r="AC22" s="67"/>
    </row>
    <row r="23" spans="2:54" s="47" customFormat="1" ht="20.100000000000001" customHeight="1">
      <c r="B23" s="51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9"/>
      <c r="T23" s="135" t="s">
        <v>76</v>
      </c>
      <c r="U23" s="135"/>
      <c r="V23" s="135"/>
      <c r="W23" s="135"/>
      <c r="X23" s="135"/>
      <c r="Y23" s="70"/>
      <c r="Z23" s="70"/>
      <c r="AA23" s="71"/>
      <c r="AB23" s="71"/>
      <c r="AC23" s="52"/>
    </row>
    <row r="24" spans="2:54" s="47" customFormat="1" ht="20.100000000000001" customHeight="1">
      <c r="B24" s="5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9"/>
      <c r="T24" s="72" t="s">
        <v>75</v>
      </c>
      <c r="U24" s="73"/>
      <c r="V24" s="74"/>
      <c r="W24" s="74"/>
      <c r="X24" s="74"/>
      <c r="Y24" s="74"/>
      <c r="Z24" s="74"/>
      <c r="AA24" s="75"/>
      <c r="AB24" s="75"/>
      <c r="AC24" s="52"/>
    </row>
    <row r="25" spans="2:54" s="47" customFormat="1" ht="20.100000000000001" customHeight="1">
      <c r="B25" s="5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9"/>
      <c r="T25" s="72" t="s">
        <v>77</v>
      </c>
      <c r="U25" s="136"/>
      <c r="V25" s="74"/>
      <c r="W25" s="74"/>
      <c r="X25" s="74"/>
      <c r="Y25" s="74"/>
      <c r="Z25" s="74"/>
      <c r="AA25" s="71"/>
      <c r="AB25" s="71"/>
      <c r="AC25" s="52"/>
    </row>
    <row r="26" spans="2:54" s="47" customFormat="1" ht="20.100000000000001" customHeight="1">
      <c r="B26" s="51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T26" s="97" t="s">
        <v>72</v>
      </c>
      <c r="U26" s="96"/>
      <c r="V26" s="96"/>
      <c r="W26" s="96"/>
      <c r="X26" s="96"/>
      <c r="Y26" s="96"/>
      <c r="Z26" s="96"/>
      <c r="AA26" s="71"/>
      <c r="AB26" s="71"/>
      <c r="AC26" s="52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</row>
    <row r="27" spans="2:54" s="47" customFormat="1" ht="20.100000000000001" customHeight="1">
      <c r="B27" s="51"/>
      <c r="C27" s="105" t="s">
        <v>122</v>
      </c>
      <c r="D27" s="106"/>
      <c r="E27" s="106"/>
      <c r="F27" s="106"/>
      <c r="G27" s="107" t="s">
        <v>64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T27" s="73" t="s">
        <v>74</v>
      </c>
      <c r="U27" s="73"/>
      <c r="V27" s="73"/>
      <c r="W27" s="73"/>
      <c r="X27" s="73"/>
      <c r="Y27" s="73"/>
      <c r="Z27" s="73"/>
      <c r="AA27" s="76"/>
      <c r="AB27" s="76"/>
      <c r="AC27" s="52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</row>
    <row r="28" spans="2:54" s="47" customFormat="1" ht="20.45" customHeight="1">
      <c r="B28" s="51"/>
      <c r="C28" s="106" t="s">
        <v>123</v>
      </c>
      <c r="D28" s="106"/>
      <c r="E28" s="106"/>
      <c r="F28" s="106"/>
      <c r="G28" s="110" t="s">
        <v>70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T28" s="73" t="s">
        <v>71</v>
      </c>
      <c r="U28" s="136"/>
      <c r="V28" s="136"/>
      <c r="W28" s="136"/>
      <c r="X28" s="136"/>
      <c r="Y28" s="136"/>
      <c r="Z28" s="136"/>
      <c r="AA28" s="136"/>
      <c r="AB28" s="136"/>
      <c r="AC28" s="52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</row>
    <row r="29" spans="2:54" s="47" customFormat="1" ht="14.1" customHeight="1">
      <c r="B29" s="51"/>
      <c r="C29" s="106"/>
      <c r="D29" s="106"/>
      <c r="E29" s="106"/>
      <c r="F29" s="106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AC29" s="52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</row>
    <row r="30" spans="2:54" s="47" customFormat="1" ht="19.5" customHeight="1">
      <c r="B30" s="51"/>
      <c r="C30" s="105" t="s">
        <v>128</v>
      </c>
      <c r="D30" s="106"/>
      <c r="E30" s="106"/>
      <c r="F30" s="106"/>
      <c r="G30" s="107" t="s">
        <v>67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U30" s="108" t="s">
        <v>65</v>
      </c>
      <c r="V30" s="108"/>
      <c r="W30" s="108"/>
      <c r="X30" s="108"/>
      <c r="Y30" s="137"/>
      <c r="Z30" s="138"/>
      <c r="AA30" s="138"/>
      <c r="AB30" s="139"/>
      <c r="AC30" s="52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</row>
    <row r="31" spans="2:54" s="47" customFormat="1" ht="19.5" customHeight="1">
      <c r="B31" s="51"/>
      <c r="C31" s="106" t="s">
        <v>125</v>
      </c>
      <c r="D31" s="106"/>
      <c r="E31" s="106"/>
      <c r="F31" s="106"/>
      <c r="G31" s="107" t="s">
        <v>68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U31" s="140"/>
      <c r="V31" s="134"/>
      <c r="W31" s="134"/>
      <c r="X31" s="141"/>
      <c r="Y31" s="140"/>
      <c r="Z31" s="134"/>
      <c r="AA31" s="134"/>
      <c r="AB31" s="141"/>
      <c r="AC31" s="52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</row>
    <row r="32" spans="2:54" s="47" customFormat="1" ht="19.5" customHeight="1">
      <c r="B32" s="51"/>
      <c r="C32" s="105" t="s">
        <v>126</v>
      </c>
      <c r="D32" s="106"/>
      <c r="E32" s="106"/>
      <c r="F32" s="106"/>
      <c r="G32" s="107" t="s">
        <v>69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U32" s="140"/>
      <c r="V32" s="134"/>
      <c r="W32" s="134"/>
      <c r="X32" s="141"/>
      <c r="Y32" s="140"/>
      <c r="Z32" s="134"/>
      <c r="AA32" s="134"/>
      <c r="AB32" s="141"/>
      <c r="AC32" s="52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</row>
    <row r="33" spans="2:61" s="47" customFormat="1" ht="19.5" customHeight="1">
      <c r="B33" s="51"/>
      <c r="C33" s="106" t="s">
        <v>127</v>
      </c>
      <c r="D33" s="109"/>
      <c r="E33" s="109"/>
      <c r="F33" s="109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U33" s="142"/>
      <c r="V33" s="143"/>
      <c r="W33" s="143"/>
      <c r="X33" s="144"/>
      <c r="Y33" s="142"/>
      <c r="Z33" s="143"/>
      <c r="AA33" s="143"/>
      <c r="AB33" s="144"/>
      <c r="AC33" s="52"/>
    </row>
    <row r="34" spans="2:61" s="47" customFormat="1" ht="20.100000000000001" customHeight="1">
      <c r="B34" s="5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AC34" s="52"/>
    </row>
    <row r="35" spans="2:61" s="47" customFormat="1" ht="14.1" customHeight="1">
      <c r="B35" s="51"/>
      <c r="C35" s="145" t="s">
        <v>66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52"/>
    </row>
    <row r="36" spans="2:61" s="47" customFormat="1" ht="14.1" customHeight="1">
      <c r="B36" s="51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8"/>
      <c r="AC36" s="52"/>
    </row>
    <row r="37" spans="2:61" s="47" customFormat="1" ht="9.6" customHeight="1">
      <c r="B37" s="51"/>
      <c r="C37" s="149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1"/>
      <c r="AC37" s="52"/>
    </row>
    <row r="38" spans="2:61" s="47" customFormat="1" ht="14.1" customHeight="1">
      <c r="B38" s="51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1"/>
      <c r="AC38" s="52"/>
    </row>
    <row r="39" spans="2:61" s="47" customFormat="1" ht="14.1" customHeight="1">
      <c r="B39" s="51"/>
      <c r="C39" s="14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1"/>
      <c r="AC39" s="52"/>
    </row>
    <row r="40" spans="2:61" s="47" customFormat="1" ht="14.1" customHeight="1">
      <c r="B40" s="51"/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1"/>
      <c r="AC40" s="52"/>
    </row>
    <row r="41" spans="2:61" s="47" customFormat="1" ht="14.1" customHeight="1">
      <c r="B41" s="51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1"/>
      <c r="AC41" s="52"/>
    </row>
    <row r="42" spans="2:61" s="47" customFormat="1" ht="14.1" customHeight="1">
      <c r="B42" s="51"/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4"/>
      <c r="AC42" s="52"/>
    </row>
    <row r="43" spans="2:61" s="47" customFormat="1" ht="14.1" customHeight="1">
      <c r="B43" s="51"/>
      <c r="AC43" s="52"/>
    </row>
    <row r="44" spans="2:61" s="47" customFormat="1" ht="14.1" customHeight="1" thickBot="1"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9"/>
    </row>
    <row r="45" spans="2:61" s="47" customFormat="1" ht="13.5" customHeight="1" thickTop="1"/>
    <row r="47" spans="2:61" ht="24">
      <c r="BG47" s="202" t="s">
        <v>116</v>
      </c>
      <c r="BH47" s="65"/>
      <c r="BI47" s="65"/>
    </row>
    <row r="48" spans="2:61" ht="24">
      <c r="BG48" s="202" t="s">
        <v>115</v>
      </c>
      <c r="BH48" s="65"/>
      <c r="BI48" s="65"/>
    </row>
    <row r="49" spans="59:65" ht="24">
      <c r="BG49" s="202" t="s">
        <v>114</v>
      </c>
      <c r="BH49" s="65"/>
      <c r="BI49" s="65"/>
    </row>
    <row r="50" spans="59:65" ht="24">
      <c r="BG50" s="202" t="s">
        <v>117</v>
      </c>
      <c r="BH50" s="65"/>
      <c r="BI50" s="65"/>
    </row>
    <row r="51" spans="59:65" ht="24">
      <c r="BG51" s="202" t="s">
        <v>118</v>
      </c>
      <c r="BH51" s="65"/>
      <c r="BI51" s="65"/>
    </row>
    <row r="52" spans="59:65" ht="24">
      <c r="BG52" s="202" t="s">
        <v>119</v>
      </c>
      <c r="BH52" s="65"/>
      <c r="BI52" s="65"/>
    </row>
    <row r="53" spans="59:65" ht="24">
      <c r="BG53" s="202" t="s">
        <v>120</v>
      </c>
      <c r="BH53" s="65"/>
      <c r="BI53" s="65"/>
    </row>
    <row r="54" spans="59:65" ht="19.5">
      <c r="BM54" s="80"/>
    </row>
    <row r="55" spans="59:65" ht="19.5">
      <c r="BM55" s="80"/>
    </row>
    <row r="56" spans="59:65" ht="19.5">
      <c r="BM56" s="80"/>
    </row>
    <row r="57" spans="59:65" ht="19.5">
      <c r="BM57" s="80"/>
    </row>
    <row r="58" spans="59:65" ht="19.5">
      <c r="BM58" s="80"/>
    </row>
    <row r="59" spans="59:65" ht="19.5">
      <c r="BM59" s="80"/>
    </row>
    <row r="60" spans="59:65" ht="19.5">
      <c r="BM60" s="80"/>
    </row>
    <row r="61" spans="59:65" ht="19.5">
      <c r="BM61" s="80"/>
    </row>
    <row r="62" spans="59:65" ht="19.5">
      <c r="BM62" s="80"/>
    </row>
  </sheetData>
  <mergeCells count="25">
    <mergeCell ref="C28:F29"/>
    <mergeCell ref="G28:R29"/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  <mergeCell ref="C36:AB42"/>
    <mergeCell ref="C30:F30"/>
    <mergeCell ref="G30:R30"/>
    <mergeCell ref="U30:X30"/>
    <mergeCell ref="Y30:AB30"/>
    <mergeCell ref="C31:F31"/>
    <mergeCell ref="G31:R31"/>
    <mergeCell ref="C32:F32"/>
    <mergeCell ref="G32:R32"/>
    <mergeCell ref="C33:F33"/>
    <mergeCell ref="G33:R33"/>
    <mergeCell ref="C35:AB35"/>
  </mergeCells>
  <phoneticPr fontId="1"/>
  <hyperlinks>
    <hyperlink ref="T26" r:id="rId1" display="TEL:000-0000-0000" xr:uid="{F8CA9C61-3045-4FA2-8E9D-75148C794DBA}"/>
  </hyperlinks>
  <printOptions horizontalCentered="1" verticalCentered="1"/>
  <pageMargins left="0.23622047244094491" right="0.23622047244094491" top="0" bottom="0" header="0.31496062992125984" footer="0.31496062992125984"/>
  <pageSetup paperSize="9" scale="36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1DD-F42E-48CB-8D76-FCCF145D46F9}">
  <sheetPr>
    <pageSetUpPr fitToPage="1"/>
  </sheetPr>
  <dimension ref="A1:R34"/>
  <sheetViews>
    <sheetView zoomScale="70" zoomScaleNormal="70" zoomScaleSheetLayoutView="70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91">
        <v>2</v>
      </c>
      <c r="B1" s="191">
        <f ca="1">IF(COUNT(A:A)&gt;1,MAX(A:A),_xlfn.SHEETS()-2)</f>
        <v>11</v>
      </c>
      <c r="C1" s="176" t="str">
        <f>"Page "&amp;8&amp;" of "&amp;COUNT(Breakdown!$H$6:$H$33)+1</f>
        <v>Page 8 of 11</v>
      </c>
      <c r="D1" s="176"/>
      <c r="E1" s="176"/>
      <c r="F1" s="176"/>
      <c r="G1" s="176"/>
      <c r="H1" s="176"/>
      <c r="I1" s="160"/>
    </row>
    <row r="2" spans="1:18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8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  <c r="N3" s="36"/>
      <c r="O3" s="36"/>
      <c r="P3" s="36"/>
      <c r="Q3" s="36"/>
      <c r="R3" s="36"/>
    </row>
    <row r="4" spans="1:18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  <c r="N4" s="128"/>
      <c r="O4" s="128"/>
      <c r="P4" s="128"/>
      <c r="Q4" s="128"/>
      <c r="R4" s="128"/>
    </row>
    <row r="5" spans="1:18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  <c r="N5" s="92"/>
      <c r="O5" s="93"/>
      <c r="P5" s="92"/>
      <c r="Q5" s="92"/>
      <c r="R5" s="92"/>
    </row>
    <row r="6" spans="1:18" customFormat="1" ht="22.5" customHeight="1">
      <c r="A6" s="160"/>
      <c r="B6" s="194" t="str">
        <f>Breakdown!B12&amp;"." &amp; Breakdown!C12</f>
        <v>7.Item G</v>
      </c>
      <c r="C6" s="195"/>
      <c r="D6" s="195"/>
      <c r="E6" s="195"/>
      <c r="F6" s="195"/>
      <c r="G6" s="195"/>
      <c r="H6" s="195"/>
      <c r="I6" s="195"/>
      <c r="J6" s="94" t="s">
        <v>1</v>
      </c>
      <c r="N6" s="129"/>
      <c r="O6" s="129"/>
      <c r="P6" s="129"/>
      <c r="Q6" s="129"/>
      <c r="R6" s="129"/>
    </row>
    <row r="7" spans="1:18" customFormat="1" ht="22.5" customHeight="1">
      <c r="A7" s="160"/>
      <c r="B7" s="196">
        <v>1</v>
      </c>
      <c r="C7" s="197" t="s">
        <v>108</v>
      </c>
      <c r="D7" s="184"/>
      <c r="E7" s="198">
        <v>1</v>
      </c>
      <c r="F7" s="199" t="s">
        <v>97</v>
      </c>
      <c r="G7" s="200">
        <v>7000</v>
      </c>
      <c r="H7" s="200">
        <f t="shared" ref="H7:H33" si="0">IF(AND(E7="",G7=""),"",E7*G7)</f>
        <v>7000</v>
      </c>
      <c r="I7" s="184" t="s">
        <v>27</v>
      </c>
      <c r="J7" s="38" t="s">
        <v>1</v>
      </c>
      <c r="N7" s="87"/>
      <c r="O7" s="88"/>
      <c r="P7" s="88"/>
      <c r="Q7" s="89"/>
      <c r="R7" s="90"/>
    </row>
    <row r="8" spans="1:18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si="0"/>
        <v/>
      </c>
      <c r="I8" s="190"/>
      <c r="J8" s="38" t="s">
        <v>1</v>
      </c>
      <c r="N8" s="87"/>
      <c r="O8" s="88"/>
      <c r="P8" s="88"/>
      <c r="Q8" s="89"/>
      <c r="R8" s="90"/>
    </row>
    <row r="9" spans="1:18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  <c r="N9" s="87"/>
      <c r="O9" s="88"/>
      <c r="P9" s="88"/>
      <c r="Q9" s="89"/>
      <c r="R9" s="90"/>
    </row>
    <row r="10" spans="1:18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  <c r="N10" s="87"/>
      <c r="O10" s="88"/>
      <c r="P10" s="88"/>
      <c r="Q10" s="89"/>
      <c r="R10" s="90"/>
    </row>
    <row r="11" spans="1:18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  <c r="N11" s="87"/>
      <c r="O11" s="88"/>
      <c r="P11" s="88"/>
      <c r="Q11" s="89"/>
      <c r="R11" s="90"/>
    </row>
    <row r="12" spans="1:18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  <c r="N12" s="87"/>
      <c r="O12" s="88"/>
      <c r="P12" s="88"/>
      <c r="Q12" s="89"/>
      <c r="R12" s="90"/>
    </row>
    <row r="13" spans="1:18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  <c r="N13" s="87"/>
      <c r="O13" s="88"/>
      <c r="P13" s="88"/>
      <c r="Q13" s="89"/>
      <c r="R13" s="90"/>
    </row>
    <row r="14" spans="1:18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  <c r="N14" s="87"/>
      <c r="O14" s="88"/>
      <c r="P14" s="88"/>
      <c r="Q14" s="89"/>
      <c r="R14" s="90"/>
    </row>
    <row r="15" spans="1:18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  <c r="N15" s="87"/>
      <c r="O15" s="88"/>
      <c r="P15" s="88"/>
      <c r="Q15" s="89"/>
      <c r="R15" s="90"/>
    </row>
    <row r="16" spans="1:18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  <c r="N16" s="87"/>
      <c r="O16" s="88"/>
      <c r="P16" s="88"/>
      <c r="Q16" s="89"/>
      <c r="R16" s="90"/>
    </row>
    <row r="17" spans="1:18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  <c r="N17" s="87"/>
      <c r="O17" s="88"/>
      <c r="P17" s="88"/>
      <c r="Q17" s="89"/>
      <c r="R17" s="90"/>
    </row>
    <row r="18" spans="1:18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  <c r="N18" s="87"/>
      <c r="O18" s="88"/>
      <c r="P18" s="88"/>
      <c r="Q18" s="89"/>
      <c r="R18" s="90"/>
    </row>
    <row r="19" spans="1:18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  <c r="N19" s="87"/>
      <c r="O19" s="88"/>
      <c r="P19" s="88"/>
      <c r="Q19" s="89"/>
      <c r="R19" s="90"/>
    </row>
    <row r="20" spans="1:18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  <c r="N20" s="87"/>
      <c r="O20" s="88"/>
      <c r="P20" s="88"/>
      <c r="Q20" s="89"/>
      <c r="R20" s="90"/>
    </row>
    <row r="21" spans="1:18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  <c r="N21" s="87"/>
      <c r="O21" s="88"/>
      <c r="P21" s="88"/>
      <c r="Q21" s="89"/>
      <c r="R21" s="90"/>
    </row>
    <row r="22" spans="1:18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  <c r="N22" s="87"/>
      <c r="O22" s="88"/>
      <c r="P22" s="88"/>
      <c r="Q22" s="89"/>
      <c r="R22" s="90"/>
    </row>
    <row r="23" spans="1:18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  <c r="N23" s="87"/>
      <c r="O23" s="88"/>
      <c r="P23" s="88"/>
      <c r="Q23" s="89"/>
      <c r="R23" s="90"/>
    </row>
    <row r="24" spans="1:18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  <c r="N24" s="87"/>
      <c r="O24" s="88"/>
      <c r="P24" s="88"/>
      <c r="Q24" s="89"/>
      <c r="R24" s="90"/>
    </row>
    <row r="25" spans="1:18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  <c r="N25" s="87"/>
      <c r="O25" s="88"/>
      <c r="P25" s="88"/>
      <c r="Q25" s="89"/>
      <c r="R25" s="90"/>
    </row>
    <row r="26" spans="1:18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  <c r="N26" s="87"/>
      <c r="O26" s="88"/>
      <c r="P26" s="88"/>
      <c r="Q26" s="89"/>
      <c r="R26" s="90"/>
    </row>
    <row r="27" spans="1:18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  <c r="N27" s="87"/>
      <c r="O27" s="88"/>
      <c r="P27" s="88"/>
      <c r="Q27" s="89"/>
      <c r="R27" s="90"/>
    </row>
    <row r="28" spans="1:18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  <c r="N28" s="87"/>
      <c r="O28" s="88"/>
      <c r="P28" s="88"/>
      <c r="Q28" s="89"/>
      <c r="R28" s="90"/>
    </row>
    <row r="29" spans="1:18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  <c r="N29" s="87"/>
      <c r="O29" s="88"/>
      <c r="P29" s="88"/>
      <c r="Q29" s="89"/>
      <c r="R29" s="90"/>
    </row>
    <row r="30" spans="1:18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  <c r="N30" s="87"/>
      <c r="O30" s="88"/>
      <c r="P30" s="88"/>
      <c r="Q30" s="89"/>
      <c r="R30" s="90"/>
    </row>
    <row r="31" spans="1:18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  <c r="N31" s="87"/>
      <c r="O31" s="88"/>
      <c r="P31" s="88"/>
      <c r="Q31" s="89"/>
      <c r="R31" s="90"/>
    </row>
    <row r="32" spans="1:18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  <c r="N32" s="87"/>
      <c r="O32" s="88"/>
      <c r="P32" s="88"/>
      <c r="Q32" s="89"/>
      <c r="R32" s="90"/>
    </row>
    <row r="33" spans="1:18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  <c r="N33" s="87"/>
      <c r="O33" s="88"/>
      <c r="P33" s="88"/>
      <c r="Q33" s="89"/>
      <c r="R33" s="90"/>
    </row>
    <row r="34" spans="1:18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7000</v>
      </c>
      <c r="I34" s="190"/>
      <c r="J34" s="38" t="s">
        <v>1</v>
      </c>
      <c r="P34" s="91"/>
      <c r="Q34" s="89"/>
      <c r="R34" s="90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CDDB-CB44-4D96-8F77-6D351AA52B1F}">
  <sheetPr>
    <pageSetUpPr fitToPage="1"/>
  </sheetPr>
  <dimension ref="A1:R34"/>
  <sheetViews>
    <sheetView zoomScale="70" zoomScaleNormal="70" zoomScaleSheetLayoutView="85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91">
        <v>2</v>
      </c>
      <c r="B1" s="191">
        <f ca="1">IF(COUNT(A:A)&gt;1,MAX(A:A),_xlfn.SHEETS()-2)</f>
        <v>11</v>
      </c>
      <c r="C1" s="176" t="str">
        <f>"Page "&amp;9&amp;" of "&amp;COUNT(Breakdown!$H$6:$H$33)+1</f>
        <v>Page 9 of 11</v>
      </c>
      <c r="D1" s="176"/>
      <c r="E1" s="176"/>
      <c r="F1" s="176"/>
      <c r="G1" s="176"/>
      <c r="H1" s="176"/>
      <c r="I1" s="160"/>
    </row>
    <row r="2" spans="1:18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8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  <c r="N3" s="36"/>
      <c r="O3" s="36"/>
      <c r="P3" s="36"/>
      <c r="Q3" s="36"/>
      <c r="R3" s="36"/>
    </row>
    <row r="4" spans="1:18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  <c r="N4" s="128"/>
      <c r="O4" s="128"/>
      <c r="P4" s="128"/>
      <c r="Q4" s="128"/>
      <c r="R4" s="128"/>
    </row>
    <row r="5" spans="1:18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  <c r="N5" s="92"/>
      <c r="O5" s="93"/>
      <c r="P5" s="92"/>
      <c r="Q5" s="92"/>
      <c r="R5" s="92"/>
    </row>
    <row r="6" spans="1:18" customFormat="1" ht="22.5" customHeight="1">
      <c r="A6" s="160"/>
      <c r="B6" s="194" t="str">
        <f>Breakdown!B13&amp;"." &amp; Breakdown!C13</f>
        <v>8.Item H</v>
      </c>
      <c r="C6" s="195"/>
      <c r="D6" s="195"/>
      <c r="E6" s="195"/>
      <c r="F6" s="195"/>
      <c r="G6" s="195"/>
      <c r="H6" s="195"/>
      <c r="I6" s="195"/>
      <c r="J6" s="94" t="s">
        <v>1</v>
      </c>
      <c r="N6" s="129"/>
      <c r="O6" s="129"/>
      <c r="P6" s="129"/>
      <c r="Q6" s="129"/>
      <c r="R6" s="129"/>
    </row>
    <row r="7" spans="1:18" customFormat="1" ht="22.5" customHeight="1">
      <c r="A7" s="160"/>
      <c r="B7" s="196">
        <v>1</v>
      </c>
      <c r="C7" s="197" t="s">
        <v>109</v>
      </c>
      <c r="D7" s="184"/>
      <c r="E7" s="198">
        <v>1</v>
      </c>
      <c r="F7" s="199" t="s">
        <v>97</v>
      </c>
      <c r="G7" s="200">
        <v>8000</v>
      </c>
      <c r="H7" s="200">
        <f t="shared" ref="H7:H33" si="0">IF(AND(E7="",G7=""),"",E7*G7)</f>
        <v>8000</v>
      </c>
      <c r="I7" s="184" t="s">
        <v>27</v>
      </c>
      <c r="J7" s="38" t="s">
        <v>1</v>
      </c>
      <c r="N7" s="87"/>
      <c r="O7" s="88"/>
      <c r="P7" s="88"/>
      <c r="Q7" s="89"/>
      <c r="R7" s="90"/>
    </row>
    <row r="8" spans="1:18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si="0"/>
        <v/>
      </c>
      <c r="I8" s="190"/>
      <c r="J8" s="38" t="s">
        <v>1</v>
      </c>
      <c r="N8" s="87"/>
      <c r="O8" s="88"/>
      <c r="P8" s="88"/>
      <c r="Q8" s="89"/>
      <c r="R8" s="90"/>
    </row>
    <row r="9" spans="1:18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  <c r="N9" s="87"/>
      <c r="O9" s="88"/>
      <c r="P9" s="88"/>
      <c r="Q9" s="89"/>
      <c r="R9" s="90"/>
    </row>
    <row r="10" spans="1:18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  <c r="N10" s="87"/>
      <c r="O10" s="88"/>
      <c r="P10" s="88"/>
      <c r="Q10" s="89"/>
      <c r="R10" s="90"/>
    </row>
    <row r="11" spans="1:18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  <c r="N11" s="87"/>
      <c r="O11" s="88"/>
      <c r="P11" s="88"/>
      <c r="Q11" s="89"/>
      <c r="R11" s="90"/>
    </row>
    <row r="12" spans="1:18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  <c r="N12" s="87"/>
      <c r="O12" s="88"/>
      <c r="P12" s="88"/>
      <c r="Q12" s="89"/>
      <c r="R12" s="90"/>
    </row>
    <row r="13" spans="1:18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  <c r="N13" s="87"/>
      <c r="O13" s="88"/>
      <c r="P13" s="88"/>
      <c r="Q13" s="89"/>
      <c r="R13" s="90"/>
    </row>
    <row r="14" spans="1:18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  <c r="N14" s="87"/>
      <c r="O14" s="88"/>
      <c r="P14" s="88"/>
      <c r="Q14" s="89"/>
      <c r="R14" s="90"/>
    </row>
    <row r="15" spans="1:18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  <c r="N15" s="87"/>
      <c r="O15" s="88"/>
      <c r="P15" s="88"/>
      <c r="Q15" s="89"/>
      <c r="R15" s="90"/>
    </row>
    <row r="16" spans="1:18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  <c r="N16" s="87"/>
      <c r="O16" s="88"/>
      <c r="P16" s="88"/>
      <c r="Q16" s="89"/>
      <c r="R16" s="90"/>
    </row>
    <row r="17" spans="1:18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  <c r="N17" s="87"/>
      <c r="O17" s="88"/>
      <c r="P17" s="88"/>
      <c r="Q17" s="89"/>
      <c r="R17" s="90"/>
    </row>
    <row r="18" spans="1:18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  <c r="N18" s="87"/>
      <c r="O18" s="88"/>
      <c r="P18" s="88"/>
      <c r="Q18" s="89"/>
      <c r="R18" s="90"/>
    </row>
    <row r="19" spans="1:18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  <c r="N19" s="87"/>
      <c r="O19" s="88"/>
      <c r="P19" s="88"/>
      <c r="Q19" s="89"/>
      <c r="R19" s="90"/>
    </row>
    <row r="20" spans="1:18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  <c r="N20" s="87"/>
      <c r="O20" s="88"/>
      <c r="P20" s="88"/>
      <c r="Q20" s="89"/>
      <c r="R20" s="90"/>
    </row>
    <row r="21" spans="1:18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  <c r="N21" s="87"/>
      <c r="O21" s="88"/>
      <c r="P21" s="88"/>
      <c r="Q21" s="89"/>
      <c r="R21" s="90"/>
    </row>
    <row r="22" spans="1:18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  <c r="N22" s="87"/>
      <c r="O22" s="88"/>
      <c r="P22" s="88"/>
      <c r="Q22" s="89"/>
      <c r="R22" s="90"/>
    </row>
    <row r="23" spans="1:18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  <c r="N23" s="87"/>
      <c r="O23" s="88"/>
      <c r="P23" s="88"/>
      <c r="Q23" s="89"/>
      <c r="R23" s="90"/>
    </row>
    <row r="24" spans="1:18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  <c r="N24" s="87"/>
      <c r="O24" s="88"/>
      <c r="P24" s="88"/>
      <c r="Q24" s="89"/>
      <c r="R24" s="90"/>
    </row>
    <row r="25" spans="1:18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  <c r="N25" s="87"/>
      <c r="O25" s="88"/>
      <c r="P25" s="88"/>
      <c r="Q25" s="89"/>
      <c r="R25" s="90"/>
    </row>
    <row r="26" spans="1:18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  <c r="N26" s="87"/>
      <c r="O26" s="88"/>
      <c r="P26" s="88"/>
      <c r="Q26" s="89"/>
      <c r="R26" s="90"/>
    </row>
    <row r="27" spans="1:18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  <c r="N27" s="87"/>
      <c r="O27" s="88"/>
      <c r="P27" s="88"/>
      <c r="Q27" s="89"/>
      <c r="R27" s="90"/>
    </row>
    <row r="28" spans="1:18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  <c r="N28" s="87"/>
      <c r="O28" s="88"/>
      <c r="P28" s="88"/>
      <c r="Q28" s="89"/>
      <c r="R28" s="90"/>
    </row>
    <row r="29" spans="1:18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  <c r="N29" s="87"/>
      <c r="O29" s="88"/>
      <c r="P29" s="88"/>
      <c r="Q29" s="89"/>
      <c r="R29" s="90"/>
    </row>
    <row r="30" spans="1:18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  <c r="N30" s="87"/>
      <c r="O30" s="88"/>
      <c r="P30" s="88"/>
      <c r="Q30" s="89"/>
      <c r="R30" s="90"/>
    </row>
    <row r="31" spans="1:18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  <c r="N31" s="87"/>
      <c r="O31" s="88"/>
      <c r="P31" s="88"/>
      <c r="Q31" s="89"/>
      <c r="R31" s="90"/>
    </row>
    <row r="32" spans="1:18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  <c r="N32" s="87"/>
      <c r="O32" s="88"/>
      <c r="P32" s="88"/>
      <c r="Q32" s="89"/>
      <c r="R32" s="90"/>
    </row>
    <row r="33" spans="1:18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  <c r="N33" s="87"/>
      <c r="O33" s="88"/>
      <c r="P33" s="88"/>
      <c r="Q33" s="89"/>
      <c r="R33" s="90"/>
    </row>
    <row r="34" spans="1:18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8000</v>
      </c>
      <c r="I34" s="190"/>
      <c r="J34" s="38" t="s">
        <v>1</v>
      </c>
      <c r="P34" s="91"/>
      <c r="Q34" s="89"/>
      <c r="R34" s="90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EDD8-7A2D-44AF-A1B8-6CB8CCAEBCFB}">
  <sheetPr>
    <pageSetUpPr fitToPage="1"/>
  </sheetPr>
  <dimension ref="A1:R34"/>
  <sheetViews>
    <sheetView zoomScale="70" zoomScaleNormal="70" zoomScaleSheetLayoutView="85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91">
        <v>2</v>
      </c>
      <c r="B1" s="191">
        <f ca="1">IF(COUNT(A:A)&gt;1,MAX(A:A),_xlfn.SHEETS()-2)</f>
        <v>11</v>
      </c>
      <c r="C1" s="176" t="str">
        <f>"Page "&amp;10&amp;" of "&amp;COUNT(Breakdown!$H$6:$H$33)+1</f>
        <v>Page 10 of 11</v>
      </c>
      <c r="D1" s="176"/>
      <c r="E1" s="176"/>
      <c r="F1" s="176"/>
      <c r="G1" s="176"/>
      <c r="H1" s="176"/>
      <c r="I1" s="160"/>
    </row>
    <row r="2" spans="1:18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8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  <c r="N3" s="36"/>
      <c r="O3" s="36"/>
      <c r="P3" s="36"/>
      <c r="Q3" s="36"/>
      <c r="R3" s="36"/>
    </row>
    <row r="4" spans="1:18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  <c r="N4" s="128"/>
      <c r="O4" s="128"/>
      <c r="P4" s="128"/>
      <c r="Q4" s="128"/>
      <c r="R4" s="128"/>
    </row>
    <row r="5" spans="1:18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  <c r="N5" s="92"/>
      <c r="O5" s="93"/>
      <c r="P5" s="92"/>
      <c r="Q5" s="92"/>
      <c r="R5" s="92"/>
    </row>
    <row r="6" spans="1:18" customFormat="1" ht="22.5" customHeight="1">
      <c r="A6" s="160"/>
      <c r="B6" s="194" t="str">
        <f>Breakdown!B14&amp;"." &amp; Breakdown!C14</f>
        <v>9.Item I</v>
      </c>
      <c r="C6" s="195"/>
      <c r="D6" s="195"/>
      <c r="E6" s="195"/>
      <c r="F6" s="195"/>
      <c r="G6" s="195"/>
      <c r="H6" s="195"/>
      <c r="I6" s="195"/>
      <c r="J6" s="94" t="s">
        <v>1</v>
      </c>
      <c r="N6" s="129"/>
      <c r="O6" s="129"/>
      <c r="P6" s="129"/>
      <c r="Q6" s="129"/>
      <c r="R6" s="129"/>
    </row>
    <row r="7" spans="1:18" customFormat="1" ht="22.5" customHeight="1">
      <c r="A7" s="160"/>
      <c r="B7" s="196">
        <v>1</v>
      </c>
      <c r="C7" s="197" t="s">
        <v>110</v>
      </c>
      <c r="D7" s="184"/>
      <c r="E7" s="198">
        <v>1</v>
      </c>
      <c r="F7" s="199" t="s">
        <v>97</v>
      </c>
      <c r="G7" s="200">
        <v>9000</v>
      </c>
      <c r="H7" s="200">
        <f t="shared" ref="H7:H33" si="0">IF(AND(E7="",G7=""),"",E7*G7)</f>
        <v>9000</v>
      </c>
      <c r="I7" s="184" t="s">
        <v>27</v>
      </c>
      <c r="J7" s="38" t="s">
        <v>1</v>
      </c>
      <c r="N7" s="87"/>
      <c r="O7" s="88"/>
      <c r="P7" s="88"/>
      <c r="Q7" s="89"/>
      <c r="R7" s="90"/>
    </row>
    <row r="8" spans="1:18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si="0"/>
        <v/>
      </c>
      <c r="I8" s="190"/>
      <c r="J8" s="38" t="s">
        <v>1</v>
      </c>
      <c r="N8" s="87"/>
      <c r="O8" s="88"/>
      <c r="P8" s="88"/>
      <c r="Q8" s="89"/>
      <c r="R8" s="90"/>
    </row>
    <row r="9" spans="1:18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  <c r="N9" s="87"/>
      <c r="O9" s="88"/>
      <c r="P9" s="88"/>
      <c r="Q9" s="89"/>
      <c r="R9" s="90"/>
    </row>
    <row r="10" spans="1:18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  <c r="N10" s="87"/>
      <c r="O10" s="88"/>
      <c r="P10" s="88"/>
      <c r="Q10" s="89"/>
      <c r="R10" s="90"/>
    </row>
    <row r="11" spans="1:18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  <c r="N11" s="87"/>
      <c r="O11" s="88"/>
      <c r="P11" s="88"/>
      <c r="Q11" s="89"/>
      <c r="R11" s="90"/>
    </row>
    <row r="12" spans="1:18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  <c r="N12" s="87"/>
      <c r="O12" s="88"/>
      <c r="P12" s="88"/>
      <c r="Q12" s="89"/>
      <c r="R12" s="90"/>
    </row>
    <row r="13" spans="1:18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  <c r="N13" s="87"/>
      <c r="O13" s="88"/>
      <c r="P13" s="88"/>
      <c r="Q13" s="89"/>
      <c r="R13" s="90"/>
    </row>
    <row r="14" spans="1:18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  <c r="N14" s="87"/>
      <c r="O14" s="88"/>
      <c r="P14" s="88"/>
      <c r="Q14" s="89"/>
      <c r="R14" s="90"/>
    </row>
    <row r="15" spans="1:18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  <c r="N15" s="87"/>
      <c r="O15" s="88"/>
      <c r="P15" s="88"/>
      <c r="Q15" s="89"/>
      <c r="R15" s="90"/>
    </row>
    <row r="16" spans="1:18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  <c r="N16" s="87"/>
      <c r="O16" s="88"/>
      <c r="P16" s="88"/>
      <c r="Q16" s="89"/>
      <c r="R16" s="90"/>
    </row>
    <row r="17" spans="1:18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  <c r="N17" s="87"/>
      <c r="O17" s="88"/>
      <c r="P17" s="88"/>
      <c r="Q17" s="89"/>
      <c r="R17" s="90"/>
    </row>
    <row r="18" spans="1:18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  <c r="N18" s="87"/>
      <c r="O18" s="88"/>
      <c r="P18" s="88"/>
      <c r="Q18" s="89"/>
      <c r="R18" s="90"/>
    </row>
    <row r="19" spans="1:18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  <c r="N19" s="87"/>
      <c r="O19" s="88"/>
      <c r="P19" s="88"/>
      <c r="Q19" s="89"/>
      <c r="R19" s="90"/>
    </row>
    <row r="20" spans="1:18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  <c r="N20" s="87"/>
      <c r="O20" s="88"/>
      <c r="P20" s="88"/>
      <c r="Q20" s="89"/>
      <c r="R20" s="90"/>
    </row>
    <row r="21" spans="1:18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  <c r="N21" s="87"/>
      <c r="O21" s="88"/>
      <c r="P21" s="88"/>
      <c r="Q21" s="89"/>
      <c r="R21" s="90"/>
    </row>
    <row r="22" spans="1:18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  <c r="N22" s="87"/>
      <c r="O22" s="88"/>
      <c r="P22" s="88"/>
      <c r="Q22" s="89"/>
      <c r="R22" s="90"/>
    </row>
    <row r="23" spans="1:18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  <c r="N23" s="87"/>
      <c r="O23" s="88"/>
      <c r="P23" s="88"/>
      <c r="Q23" s="89"/>
      <c r="R23" s="90"/>
    </row>
    <row r="24" spans="1:18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  <c r="N24" s="87"/>
      <c r="O24" s="88"/>
      <c r="P24" s="88"/>
      <c r="Q24" s="89"/>
      <c r="R24" s="90"/>
    </row>
    <row r="25" spans="1:18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  <c r="N25" s="87"/>
      <c r="O25" s="88"/>
      <c r="P25" s="88"/>
      <c r="Q25" s="89"/>
      <c r="R25" s="90"/>
    </row>
    <row r="26" spans="1:18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  <c r="N26" s="87"/>
      <c r="O26" s="88"/>
      <c r="P26" s="88"/>
      <c r="Q26" s="89"/>
      <c r="R26" s="90"/>
    </row>
    <row r="27" spans="1:18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  <c r="N27" s="87"/>
      <c r="O27" s="88"/>
      <c r="P27" s="88"/>
      <c r="Q27" s="89"/>
      <c r="R27" s="90"/>
    </row>
    <row r="28" spans="1:18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  <c r="N28" s="87"/>
      <c r="O28" s="88"/>
      <c r="P28" s="88"/>
      <c r="Q28" s="89"/>
      <c r="R28" s="90"/>
    </row>
    <row r="29" spans="1:18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  <c r="N29" s="87"/>
      <c r="O29" s="88"/>
      <c r="P29" s="88"/>
      <c r="Q29" s="89"/>
      <c r="R29" s="90"/>
    </row>
    <row r="30" spans="1:18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  <c r="N30" s="87"/>
      <c r="O30" s="88"/>
      <c r="P30" s="88"/>
      <c r="Q30" s="89"/>
      <c r="R30" s="90"/>
    </row>
    <row r="31" spans="1:18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  <c r="N31" s="87"/>
      <c r="O31" s="88"/>
      <c r="P31" s="88"/>
      <c r="Q31" s="89"/>
      <c r="R31" s="90"/>
    </row>
    <row r="32" spans="1:18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  <c r="N32" s="87"/>
      <c r="O32" s="88"/>
      <c r="P32" s="88"/>
      <c r="Q32" s="89"/>
      <c r="R32" s="90"/>
    </row>
    <row r="33" spans="1:18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  <c r="N33" s="87"/>
      <c r="O33" s="88"/>
      <c r="P33" s="88"/>
      <c r="Q33" s="89"/>
      <c r="R33" s="90"/>
    </row>
    <row r="34" spans="1:18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9000</v>
      </c>
      <c r="I34" s="190"/>
      <c r="J34" s="38" t="s">
        <v>1</v>
      </c>
      <c r="P34" s="91"/>
      <c r="Q34" s="89"/>
      <c r="R34" s="90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0287-9C31-4EBF-8967-1765391F2890}">
  <sheetPr>
    <pageSetUpPr fitToPage="1"/>
  </sheetPr>
  <dimension ref="A1:R34"/>
  <sheetViews>
    <sheetView zoomScale="70" zoomScaleNormal="70" zoomScaleSheetLayoutView="55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91">
        <v>2</v>
      </c>
      <c r="B1" s="191">
        <f ca="1">IF(COUNT(A:A)&gt;1,MAX(A:A),_xlfn.SHEETS()-2)</f>
        <v>11</v>
      </c>
      <c r="C1" s="176" t="str">
        <f>"Page "&amp;11&amp;" of "&amp;COUNT(Breakdown!$H$6:$H$33)+1</f>
        <v>Page 11 of 11</v>
      </c>
      <c r="D1" s="176"/>
      <c r="E1" s="176"/>
      <c r="F1" s="176"/>
      <c r="G1" s="176"/>
      <c r="H1" s="176"/>
      <c r="I1" s="160"/>
    </row>
    <row r="2" spans="1:18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8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  <c r="N3" s="36"/>
      <c r="O3" s="36"/>
      <c r="P3" s="36"/>
      <c r="Q3" s="36"/>
      <c r="R3" s="36"/>
    </row>
    <row r="4" spans="1:18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  <c r="N4" s="128"/>
      <c r="O4" s="128"/>
      <c r="P4" s="128"/>
      <c r="Q4" s="128"/>
      <c r="R4" s="128"/>
    </row>
    <row r="5" spans="1:18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  <c r="N5" s="92"/>
      <c r="O5" s="93"/>
      <c r="P5" s="92"/>
      <c r="Q5" s="92"/>
      <c r="R5" s="92"/>
    </row>
    <row r="6" spans="1:18" customFormat="1" ht="22.5" customHeight="1">
      <c r="A6" s="160"/>
      <c r="B6" s="194" t="str">
        <f>Breakdown!B15&amp;"." &amp; Breakdown!C15</f>
        <v>10.Item J</v>
      </c>
      <c r="C6" s="195"/>
      <c r="D6" s="195"/>
      <c r="E6" s="195"/>
      <c r="F6" s="195"/>
      <c r="G6" s="195"/>
      <c r="H6" s="195"/>
      <c r="I6" s="195"/>
      <c r="J6" s="94" t="s">
        <v>1</v>
      </c>
      <c r="N6" s="129"/>
      <c r="O6" s="129"/>
      <c r="P6" s="129"/>
      <c r="Q6" s="129"/>
      <c r="R6" s="129"/>
    </row>
    <row r="7" spans="1:18" customFormat="1" ht="22.5" customHeight="1">
      <c r="A7" s="160"/>
      <c r="B7" s="196">
        <v>1</v>
      </c>
      <c r="C7" s="197" t="s">
        <v>111</v>
      </c>
      <c r="D7" s="184"/>
      <c r="E7" s="198">
        <v>1</v>
      </c>
      <c r="F7" s="199" t="s">
        <v>97</v>
      </c>
      <c r="G7" s="200">
        <v>10000</v>
      </c>
      <c r="H7" s="200">
        <f>IF(AND(E7="",G7=""),"",E7*G7)</f>
        <v>10000</v>
      </c>
      <c r="I7" s="184" t="s">
        <v>27</v>
      </c>
      <c r="J7" s="38" t="s">
        <v>1</v>
      </c>
      <c r="N7" s="87"/>
      <c r="O7" s="88"/>
      <c r="P7" s="88"/>
      <c r="Q7" s="89"/>
      <c r="R7" s="90"/>
    </row>
    <row r="8" spans="1:18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ref="H8:H33" si="0">IF(AND(E8="",G8=""),"",E8*G8)</f>
        <v/>
      </c>
      <c r="I8" s="190"/>
      <c r="J8" s="38" t="s">
        <v>1</v>
      </c>
      <c r="N8" s="87"/>
      <c r="O8" s="88"/>
      <c r="P8" s="88"/>
      <c r="Q8" s="89"/>
      <c r="R8" s="90"/>
    </row>
    <row r="9" spans="1:18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  <c r="N9" s="87"/>
      <c r="O9" s="88"/>
      <c r="P9" s="88"/>
      <c r="Q9" s="89"/>
      <c r="R9" s="90"/>
    </row>
    <row r="10" spans="1:18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  <c r="N10" s="87"/>
      <c r="O10" s="88"/>
      <c r="P10" s="88"/>
      <c r="Q10" s="89"/>
      <c r="R10" s="90"/>
    </row>
    <row r="11" spans="1:18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  <c r="N11" s="87"/>
      <c r="O11" s="88"/>
      <c r="P11" s="88"/>
      <c r="Q11" s="89"/>
      <c r="R11" s="90"/>
    </row>
    <row r="12" spans="1:18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  <c r="N12" s="87"/>
      <c r="O12" s="88"/>
      <c r="P12" s="88"/>
      <c r="Q12" s="89"/>
      <c r="R12" s="90"/>
    </row>
    <row r="13" spans="1:18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  <c r="N13" s="87"/>
      <c r="O13" s="88"/>
      <c r="P13" s="88"/>
      <c r="Q13" s="89"/>
      <c r="R13" s="90"/>
    </row>
    <row r="14" spans="1:18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  <c r="N14" s="87"/>
      <c r="O14" s="88"/>
      <c r="P14" s="88"/>
      <c r="Q14" s="89"/>
      <c r="R14" s="90"/>
    </row>
    <row r="15" spans="1:18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  <c r="N15" s="87"/>
      <c r="O15" s="88"/>
      <c r="P15" s="88"/>
      <c r="Q15" s="89"/>
      <c r="R15" s="90"/>
    </row>
    <row r="16" spans="1:18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  <c r="N16" s="87"/>
      <c r="O16" s="88"/>
      <c r="P16" s="88"/>
      <c r="Q16" s="89"/>
      <c r="R16" s="90"/>
    </row>
    <row r="17" spans="1:18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  <c r="N17" s="87"/>
      <c r="O17" s="88"/>
      <c r="P17" s="88"/>
      <c r="Q17" s="89"/>
      <c r="R17" s="90"/>
    </row>
    <row r="18" spans="1:18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  <c r="N18" s="87"/>
      <c r="O18" s="88"/>
      <c r="P18" s="88"/>
      <c r="Q18" s="89"/>
      <c r="R18" s="90"/>
    </row>
    <row r="19" spans="1:18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  <c r="N19" s="87"/>
      <c r="O19" s="88"/>
      <c r="P19" s="88"/>
      <c r="Q19" s="89"/>
      <c r="R19" s="90"/>
    </row>
    <row r="20" spans="1:18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  <c r="N20" s="87"/>
      <c r="O20" s="88"/>
      <c r="P20" s="88"/>
      <c r="Q20" s="89"/>
      <c r="R20" s="90"/>
    </row>
    <row r="21" spans="1:18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  <c r="N21" s="87"/>
      <c r="O21" s="88"/>
      <c r="P21" s="88"/>
      <c r="Q21" s="89"/>
      <c r="R21" s="90"/>
    </row>
    <row r="22" spans="1:18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  <c r="N22" s="87"/>
      <c r="O22" s="88"/>
      <c r="P22" s="88"/>
      <c r="Q22" s="89"/>
      <c r="R22" s="90"/>
    </row>
    <row r="23" spans="1:18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  <c r="N23" s="87"/>
      <c r="O23" s="88"/>
      <c r="P23" s="88"/>
      <c r="Q23" s="89"/>
      <c r="R23" s="90"/>
    </row>
    <row r="24" spans="1:18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  <c r="N24" s="87"/>
      <c r="O24" s="88"/>
      <c r="P24" s="88"/>
      <c r="Q24" s="89"/>
      <c r="R24" s="90"/>
    </row>
    <row r="25" spans="1:18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  <c r="N25" s="87"/>
      <c r="O25" s="88"/>
      <c r="P25" s="88"/>
      <c r="Q25" s="89"/>
      <c r="R25" s="90"/>
    </row>
    <row r="26" spans="1:18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  <c r="N26" s="87"/>
      <c r="O26" s="88"/>
      <c r="P26" s="88"/>
      <c r="Q26" s="89"/>
      <c r="R26" s="90"/>
    </row>
    <row r="27" spans="1:18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  <c r="N27" s="87"/>
      <c r="O27" s="88"/>
      <c r="P27" s="88"/>
      <c r="Q27" s="89"/>
      <c r="R27" s="90"/>
    </row>
    <row r="28" spans="1:18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  <c r="N28" s="87"/>
      <c r="O28" s="88"/>
      <c r="P28" s="88"/>
      <c r="Q28" s="89"/>
      <c r="R28" s="90"/>
    </row>
    <row r="29" spans="1:18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  <c r="N29" s="87"/>
      <c r="O29" s="88"/>
      <c r="P29" s="88"/>
      <c r="Q29" s="89"/>
      <c r="R29" s="90"/>
    </row>
    <row r="30" spans="1:18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  <c r="N30" s="87"/>
      <c r="O30" s="88"/>
      <c r="P30" s="88"/>
      <c r="Q30" s="89"/>
      <c r="R30" s="90"/>
    </row>
    <row r="31" spans="1:18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  <c r="N31" s="87"/>
      <c r="O31" s="88"/>
      <c r="P31" s="88"/>
      <c r="Q31" s="89"/>
      <c r="R31" s="90"/>
    </row>
    <row r="32" spans="1:18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  <c r="N32" s="87"/>
      <c r="O32" s="88"/>
      <c r="P32" s="88"/>
      <c r="Q32" s="89"/>
      <c r="R32" s="90"/>
    </row>
    <row r="33" spans="1:18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  <c r="N33" s="87"/>
      <c r="O33" s="88"/>
      <c r="P33" s="88"/>
      <c r="Q33" s="89"/>
      <c r="R33" s="90"/>
    </row>
    <row r="34" spans="1:18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10000</v>
      </c>
      <c r="I34" s="190"/>
      <c r="J34" s="38" t="s">
        <v>1</v>
      </c>
      <c r="P34" s="91"/>
      <c r="Q34" s="89"/>
      <c r="R34" s="90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topLeftCell="B2" zoomScale="85" zoomScaleNormal="85" zoomScalePageLayoutView="85" workbookViewId="0">
      <selection activeCell="C28" sqref="C28:F29"/>
    </sheetView>
  </sheetViews>
  <sheetFormatPr defaultColWidth="3.125" defaultRowHeight="15.75"/>
  <cols>
    <col min="1" max="1" width="4.125" style="1" hidden="1" customWidth="1"/>
    <col min="2" max="2" width="3.75" style="1" customWidth="1"/>
    <col min="3" max="3" width="3.375" style="1" customWidth="1"/>
    <col min="4" max="27" width="3" style="1" customWidth="1"/>
    <col min="28" max="28" width="3.375" style="1" customWidth="1"/>
    <col min="29" max="29" width="3.75" style="1" customWidth="1"/>
    <col min="30" max="30" width="3.125" style="1" customWidth="1"/>
    <col min="31" max="34" width="3.125" style="1"/>
    <col min="35" max="35" width="4" style="1" bestFit="1" customWidth="1"/>
    <col min="36" max="16384" width="3.125" style="1"/>
  </cols>
  <sheetData>
    <row r="1" spans="2:57" customFormat="1" ht="20.25" hidden="1" customHeight="1" thickBot="1"/>
    <row r="2" spans="2:57" customFormat="1" ht="20.100000000000001" customHeight="1" thickTop="1">
      <c r="B2" s="1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</row>
    <row r="3" spans="2:57" customFormat="1" ht="12.75" customHeight="1">
      <c r="B3" s="9"/>
      <c r="AC3" s="10"/>
    </row>
    <row r="4" spans="2:57" customFormat="1" ht="35.25" customHeight="1">
      <c r="B4" s="20"/>
      <c r="C4" s="15"/>
      <c r="D4" s="15"/>
      <c r="E4" s="15"/>
      <c r="F4" s="15"/>
      <c r="G4" s="15"/>
      <c r="H4" s="15"/>
      <c r="I4" s="116" t="s">
        <v>55</v>
      </c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5"/>
      <c r="X4" s="15"/>
      <c r="Y4" s="15"/>
      <c r="Z4" s="15"/>
      <c r="AA4" s="15"/>
      <c r="AB4" s="15"/>
      <c r="AC4" s="19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2:57" customFormat="1" ht="16.5" customHeight="1">
      <c r="B5" s="9"/>
      <c r="AC5" s="19"/>
    </row>
    <row r="6" spans="2:57" customFormat="1" ht="30" customHeight="1">
      <c r="B6" s="9"/>
      <c r="U6" s="155" t="s">
        <v>56</v>
      </c>
      <c r="V6" s="155"/>
      <c r="W6" s="155"/>
      <c r="X6" s="156" t="s">
        <v>53</v>
      </c>
      <c r="Y6" s="156"/>
      <c r="Z6" s="156"/>
      <c r="AA6" s="156"/>
      <c r="AB6" s="156"/>
      <c r="AC6" s="10"/>
    </row>
    <row r="7" spans="2:57" customFormat="1" ht="30" customHeight="1">
      <c r="B7" s="9"/>
      <c r="C7" s="118" t="s">
        <v>60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U7" s="157" t="s">
        <v>58</v>
      </c>
      <c r="V7" s="157"/>
      <c r="W7" s="157"/>
      <c r="X7" s="156" t="s">
        <v>59</v>
      </c>
      <c r="Y7" s="156"/>
      <c r="Z7" s="156"/>
      <c r="AA7" s="156"/>
      <c r="AB7" s="156"/>
      <c r="AC7" s="10"/>
      <c r="AF7" s="174" t="s">
        <v>78</v>
      </c>
      <c r="AG7" s="174"/>
      <c r="AH7" s="174"/>
      <c r="AI7" s="175">
        <v>10</v>
      </c>
      <c r="AJ7" s="160" t="s">
        <v>54</v>
      </c>
    </row>
    <row r="8" spans="2:57" customFormat="1" ht="17.25" customHeight="1">
      <c r="B8" s="9"/>
      <c r="C8" s="32"/>
      <c r="AC8" s="10"/>
    </row>
    <row r="9" spans="2:57" customFormat="1" ht="17.25" customHeight="1">
      <c r="B9" s="9"/>
      <c r="C9" s="26"/>
      <c r="AC9" s="10"/>
    </row>
    <row r="10" spans="2:57" customFormat="1" ht="14.1" customHeight="1">
      <c r="B10" s="9"/>
      <c r="AC10" s="19"/>
    </row>
    <row r="11" spans="2:57" customFormat="1" ht="17.25" customHeight="1">
      <c r="B11" s="9"/>
      <c r="C11" s="26"/>
      <c r="AC11" s="10"/>
    </row>
    <row r="12" spans="2:57" customFormat="1" ht="18.75" customHeight="1">
      <c r="B12" s="9"/>
      <c r="C12" s="21"/>
      <c r="AC12" s="10"/>
    </row>
    <row r="13" spans="2:57" customFormat="1" ht="8.4499999999999993" customHeight="1">
      <c r="B13" s="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AC13" s="10"/>
    </row>
    <row r="14" spans="2:57" s="22" customFormat="1" ht="30" customHeight="1">
      <c r="B14" s="23"/>
      <c r="G14" s="41"/>
      <c r="H14" s="98" t="s">
        <v>61</v>
      </c>
      <c r="I14" s="41"/>
      <c r="J14" s="41"/>
      <c r="K14" s="41"/>
      <c r="L14" s="42"/>
      <c r="M14" s="119">
        <f>IF(Breakdown!H34="","",Breakdown!H34+Cover!P16)</f>
        <v>60500</v>
      </c>
      <c r="N14" s="119"/>
      <c r="O14" s="119"/>
      <c r="P14" s="119"/>
      <c r="Q14" s="119"/>
      <c r="R14" s="119"/>
      <c r="S14" s="119"/>
      <c r="T14" s="119"/>
      <c r="U14" s="43"/>
      <c r="V14" s="43"/>
      <c r="W14" s="43"/>
      <c r="X14" s="40"/>
      <c r="AC14" s="24"/>
    </row>
    <row r="15" spans="2:57" s="3" customFormat="1" ht="8.4499999999999993" customHeight="1">
      <c r="B15" s="11"/>
      <c r="G15" s="44"/>
      <c r="H15" s="44"/>
      <c r="I15" s="44"/>
      <c r="J15" s="44"/>
      <c r="K15" s="44"/>
      <c r="L15" s="44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4"/>
      <c r="AC15" s="12"/>
    </row>
    <row r="16" spans="2:57" customFormat="1" ht="18" customHeight="1">
      <c r="B16" s="9"/>
      <c r="H16" s="99" t="s">
        <v>62</v>
      </c>
      <c r="I16" s="33"/>
      <c r="J16" s="33"/>
      <c r="K16" s="33"/>
      <c r="L16" s="33"/>
      <c r="M16" s="1"/>
      <c r="N16" s="1"/>
      <c r="O16" s="1"/>
      <c r="P16" s="120">
        <f>IF(Breakdown!H34="","",Breakdown!H34*AI7/100)</f>
        <v>5500</v>
      </c>
      <c r="Q16" s="120"/>
      <c r="R16" s="120"/>
      <c r="S16" s="120"/>
      <c r="T16" s="99" t="s">
        <v>63</v>
      </c>
      <c r="U16" s="33"/>
      <c r="V16" s="33"/>
      <c r="W16" s="33"/>
      <c r="X16" s="33"/>
      <c r="AC16" s="10"/>
    </row>
    <row r="17" spans="2:47" customFormat="1" ht="14.1" customHeight="1">
      <c r="B17" s="9"/>
      <c r="AC17" s="10"/>
    </row>
    <row r="18" spans="2:47" customFormat="1" ht="14.1" customHeight="1">
      <c r="B18" s="9"/>
      <c r="AC18" s="10"/>
    </row>
    <row r="19" spans="2:47" customFormat="1" ht="12.75" customHeight="1">
      <c r="B19" s="9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</row>
    <row r="20" spans="2:47" customFormat="1" ht="12.75" customHeight="1">
      <c r="B20" s="9"/>
      <c r="S20" s="34"/>
      <c r="AC20" s="35"/>
    </row>
    <row r="21" spans="2:47" customFormat="1" ht="20.100000000000001" customHeight="1">
      <c r="B21" s="9"/>
      <c r="S21" s="34"/>
      <c r="T21" s="121"/>
      <c r="U21" s="121"/>
      <c r="V21" s="121"/>
      <c r="W21" s="121"/>
      <c r="X21" s="121"/>
      <c r="Y21" s="121"/>
      <c r="Z21" s="121"/>
      <c r="AA21" s="121"/>
      <c r="AB21" s="121"/>
      <c r="AC21" s="35"/>
    </row>
    <row r="22" spans="2:47" customFormat="1" ht="20.100000000000001" customHeight="1">
      <c r="B22" s="9"/>
      <c r="I22" s="27"/>
      <c r="J22" s="27"/>
      <c r="K22" s="27"/>
      <c r="L22" s="27"/>
      <c r="M22" s="27"/>
      <c r="N22" s="27"/>
      <c r="O22" s="27"/>
      <c r="P22" s="27"/>
      <c r="S22" s="28"/>
      <c r="T22" s="121"/>
      <c r="U22" s="121"/>
      <c r="V22" s="121"/>
      <c r="W22" s="121"/>
      <c r="X22" s="121"/>
      <c r="Y22" s="121"/>
      <c r="Z22" s="121"/>
      <c r="AA22" s="121"/>
      <c r="AB22" s="121"/>
      <c r="AC22" s="35"/>
    </row>
    <row r="23" spans="2:47" customFormat="1" ht="20.100000000000001" customHeight="1">
      <c r="B23" s="9"/>
      <c r="I23" s="25"/>
      <c r="J23" s="25"/>
      <c r="K23" s="25"/>
      <c r="L23" s="25"/>
      <c r="M23" s="25"/>
      <c r="N23" s="25"/>
      <c r="O23" s="25"/>
      <c r="P23" s="25"/>
      <c r="S23" s="30"/>
      <c r="T23" s="158" t="s">
        <v>76</v>
      </c>
      <c r="U23" s="158"/>
      <c r="V23" s="158"/>
      <c r="W23" s="158"/>
      <c r="X23" s="158"/>
      <c r="Y23" s="158"/>
      <c r="Z23" s="158"/>
      <c r="AA23" s="29"/>
      <c r="AB23" s="29"/>
      <c r="AC23" s="10"/>
    </row>
    <row r="24" spans="2:47" customFormat="1" ht="20.100000000000001" customHeight="1">
      <c r="B24" s="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S24" s="30"/>
      <c r="T24" s="100" t="s">
        <v>75</v>
      </c>
      <c r="U24" s="101"/>
      <c r="V24" s="102"/>
      <c r="W24" s="102"/>
      <c r="X24" s="102"/>
      <c r="Y24" s="102"/>
      <c r="Z24" s="102"/>
      <c r="AA24" s="31"/>
      <c r="AB24" s="31"/>
      <c r="AC24" s="10"/>
    </row>
    <row r="25" spans="2:47" customFormat="1" ht="20.100000000000001" customHeight="1">
      <c r="B25" s="9"/>
      <c r="P25" s="25"/>
      <c r="S25" s="30"/>
      <c r="T25" s="100" t="s">
        <v>77</v>
      </c>
      <c r="U25" s="103"/>
      <c r="V25" s="102"/>
      <c r="W25" s="102"/>
      <c r="X25" s="102"/>
      <c r="Y25" s="102"/>
      <c r="Z25" s="102"/>
      <c r="AA25" s="29"/>
      <c r="AB25" s="29"/>
      <c r="AC25" s="10"/>
    </row>
    <row r="26" spans="2:47" customFormat="1" ht="20.100000000000001" customHeight="1">
      <c r="B26" s="9"/>
      <c r="T26" s="159" t="s">
        <v>72</v>
      </c>
      <c r="U26" s="102"/>
      <c r="V26" s="102"/>
      <c r="W26" s="102"/>
      <c r="X26" s="102"/>
      <c r="Y26" s="102"/>
      <c r="Z26" s="102"/>
      <c r="AA26" s="104"/>
      <c r="AB26" s="29"/>
      <c r="AC26" s="10"/>
    </row>
    <row r="27" spans="2:47" customFormat="1" ht="20.100000000000001" customHeight="1">
      <c r="B27" s="9"/>
      <c r="C27" s="122" t="s">
        <v>122</v>
      </c>
      <c r="D27" s="123"/>
      <c r="E27" s="123"/>
      <c r="F27" s="123"/>
      <c r="G27" s="124" t="s">
        <v>64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T27" s="159" t="s">
        <v>73</v>
      </c>
      <c r="U27" s="159"/>
      <c r="V27" s="159"/>
      <c r="W27" s="159"/>
      <c r="X27" s="159"/>
      <c r="Y27" s="159"/>
      <c r="Z27" s="159"/>
      <c r="AA27" s="103"/>
      <c r="AC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ht="20.45" customHeight="1">
      <c r="B28" s="9"/>
      <c r="C28" s="122" t="s">
        <v>123</v>
      </c>
      <c r="D28" s="123"/>
      <c r="E28" s="123"/>
      <c r="F28" s="123"/>
      <c r="G28" s="125" t="s">
        <v>70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T28" s="101" t="s">
        <v>71</v>
      </c>
      <c r="U28" s="159"/>
      <c r="V28" s="159"/>
      <c r="W28" s="159"/>
      <c r="X28" s="159"/>
      <c r="Y28" s="159"/>
      <c r="Z28" s="159"/>
      <c r="AA28" s="159"/>
      <c r="AB28" s="160"/>
      <c r="AC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customFormat="1" ht="14.1" customHeight="1">
      <c r="B29" s="9"/>
      <c r="C29" s="123"/>
      <c r="D29" s="123"/>
      <c r="E29" s="123"/>
      <c r="F29" s="123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AC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customFormat="1" ht="19.5" customHeight="1">
      <c r="B30" s="9"/>
      <c r="C30" s="122" t="s">
        <v>124</v>
      </c>
      <c r="D30" s="123"/>
      <c r="E30" s="123"/>
      <c r="F30" s="123"/>
      <c r="G30" s="124" t="s">
        <v>67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U30" s="126" t="s">
        <v>65</v>
      </c>
      <c r="V30" s="127"/>
      <c r="W30" s="127"/>
      <c r="X30" s="127"/>
      <c r="Y30" s="161"/>
      <c r="Z30" s="162"/>
      <c r="AA30" s="162"/>
      <c r="AB30" s="163"/>
      <c r="AC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customFormat="1" ht="19.5" customHeight="1">
      <c r="B31" s="9"/>
      <c r="C31" s="122" t="s">
        <v>125</v>
      </c>
      <c r="D31" s="123"/>
      <c r="E31" s="123"/>
      <c r="F31" s="123"/>
      <c r="G31" s="124" t="s">
        <v>68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U31" s="4"/>
      <c r="X31" s="5"/>
      <c r="Y31" s="4"/>
      <c r="AB31" s="5"/>
      <c r="AC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customFormat="1" ht="19.5" customHeight="1">
      <c r="B32" s="9"/>
      <c r="C32" s="122" t="s">
        <v>126</v>
      </c>
      <c r="D32" s="123"/>
      <c r="E32" s="123"/>
      <c r="F32" s="123"/>
      <c r="G32" s="124" t="s">
        <v>69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U32" s="4"/>
      <c r="X32" s="5"/>
      <c r="Y32" s="4"/>
      <c r="AB32" s="5"/>
      <c r="AC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customFormat="1" ht="19.5" customHeight="1">
      <c r="B33" s="9"/>
      <c r="C33" s="123" t="s">
        <v>127</v>
      </c>
      <c r="D33" s="123"/>
      <c r="E33" s="123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U33" s="6"/>
      <c r="V33" s="2"/>
      <c r="W33" s="2"/>
      <c r="X33" s="7"/>
      <c r="Y33" s="6"/>
      <c r="Z33" s="2"/>
      <c r="AA33" s="2"/>
      <c r="AB33" s="7"/>
      <c r="AC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customFormat="1" ht="20.100000000000001" customHeight="1"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AC34" s="10"/>
    </row>
    <row r="35" spans="2:47" customFormat="1" ht="14.1" customHeight="1">
      <c r="B35" s="9"/>
      <c r="C35" s="164" t="s">
        <v>66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0"/>
    </row>
    <row r="36" spans="2:47" customFormat="1" ht="14.1" customHeight="1">
      <c r="B36" s="9"/>
      <c r="C36" s="165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7"/>
      <c r="AC36" s="10"/>
    </row>
    <row r="37" spans="2:47" customFormat="1" ht="9.6" customHeight="1">
      <c r="B37" s="9"/>
      <c r="C37" s="16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70"/>
      <c r="AC37" s="10"/>
    </row>
    <row r="38" spans="2:47" customFormat="1" ht="14.1" customHeight="1">
      <c r="B38" s="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70"/>
      <c r="AC38" s="10"/>
    </row>
    <row r="39" spans="2:47" customFormat="1" ht="14.1" customHeight="1">
      <c r="B39" s="9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  <c r="AC39" s="10"/>
    </row>
    <row r="40" spans="2:47" customFormat="1" ht="14.1" customHeight="1">
      <c r="B40" s="9"/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70"/>
      <c r="AC40" s="10"/>
    </row>
    <row r="41" spans="2:47" customFormat="1" ht="14.1" customHeight="1">
      <c r="B41" s="9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70"/>
      <c r="AC41" s="10"/>
    </row>
    <row r="42" spans="2:47" customFormat="1" ht="14.1" customHeight="1">
      <c r="B42" s="9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3"/>
      <c r="AC42" s="10"/>
    </row>
    <row r="43" spans="2:47" customFormat="1" ht="14.1" customHeight="1">
      <c r="B43" s="9"/>
      <c r="AC43" s="10"/>
    </row>
    <row r="44" spans="2:47" customFormat="1" ht="14.1" customHeight="1" thickBot="1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8"/>
    </row>
    <row r="45" spans="2:47" customFormat="1" ht="13.5" customHeight="1" thickTop="1"/>
  </sheetData>
  <mergeCells count="27">
    <mergeCell ref="C36:AB42"/>
    <mergeCell ref="C33:F33"/>
    <mergeCell ref="G33:R33"/>
    <mergeCell ref="C31:F31"/>
    <mergeCell ref="G31:R31"/>
    <mergeCell ref="C32:F32"/>
    <mergeCell ref="G32:R32"/>
    <mergeCell ref="C35:AB35"/>
    <mergeCell ref="C28:F29"/>
    <mergeCell ref="G28:R29"/>
    <mergeCell ref="U30:X30"/>
    <mergeCell ref="Y30:AB30"/>
    <mergeCell ref="C30:F30"/>
    <mergeCell ref="G30:R30"/>
    <mergeCell ref="M14:T14"/>
    <mergeCell ref="P16:S16"/>
    <mergeCell ref="T21:AB22"/>
    <mergeCell ref="C27:F27"/>
    <mergeCell ref="G27:R27"/>
    <mergeCell ref="T23:Z23"/>
    <mergeCell ref="AF7:AH7"/>
    <mergeCell ref="I4:V4"/>
    <mergeCell ref="U6:W6"/>
    <mergeCell ref="X6:AB6"/>
    <mergeCell ref="C7:S7"/>
    <mergeCell ref="U7:W7"/>
    <mergeCell ref="X7:AB7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zoomScale="85" zoomScaleNormal="85" workbookViewId="0">
      <selection activeCell="C34" sqref="C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6384" width="3.125" style="36"/>
  </cols>
  <sheetData>
    <row r="1" spans="1:10" customFormat="1" ht="46.5" customHeight="1">
      <c r="A1" s="39">
        <v>1</v>
      </c>
      <c r="B1" s="39">
        <f ca="1">IF(COUNT(A:A)&gt;1,MAX(A:A),_xlfn.SHEETS()-2)</f>
        <v>11</v>
      </c>
      <c r="C1" s="176" t="str">
        <f>"Page "&amp;1&amp;" of "&amp;COUNT(Breakdown!$H$6:$H$33)+1</f>
        <v>Page 1 of 11</v>
      </c>
      <c r="D1" s="176"/>
      <c r="E1" s="176"/>
      <c r="F1" s="176"/>
      <c r="G1" s="176"/>
      <c r="H1" s="176"/>
    </row>
    <row r="2" spans="1:10" customFormat="1" ht="30" customHeight="1">
      <c r="A2" s="177" t="s">
        <v>99</v>
      </c>
      <c r="B2" s="177"/>
      <c r="C2" s="177"/>
      <c r="D2" s="177"/>
      <c r="E2" s="177"/>
      <c r="F2" s="177"/>
      <c r="G2" s="177"/>
      <c r="H2" s="177"/>
      <c r="I2" s="177"/>
    </row>
    <row r="3" spans="1:10" customFormat="1" ht="14.45" customHeight="1">
      <c r="B3" s="178" t="str">
        <f>"Project: "&amp;Cover!G27</f>
        <v>Project: Renovation Project</v>
      </c>
      <c r="C3" s="178"/>
    </row>
    <row r="4" spans="1:10" customFormat="1" ht="14.45" customHeight="1">
      <c r="B4" s="178" t="str">
        <f>"Quote No："&amp;Cover!X6</f>
        <v>Quote No：000000000001</v>
      </c>
      <c r="C4" s="178"/>
    </row>
    <row r="5" spans="1:10" customFormat="1" ht="23.1" customHeight="1"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81</v>
      </c>
      <c r="G5" s="181" t="s">
        <v>83</v>
      </c>
      <c r="H5" s="181" t="s">
        <v>84</v>
      </c>
      <c r="I5" s="46" t="s">
        <v>0</v>
      </c>
    </row>
    <row r="6" spans="1:10" customFormat="1" ht="23.25" customHeight="1">
      <c r="B6" s="182">
        <v>1</v>
      </c>
      <c r="C6" s="183" t="s">
        <v>87</v>
      </c>
      <c r="D6" s="184" t="s">
        <v>86</v>
      </c>
      <c r="E6" s="185">
        <f>IF(H6="","",1)</f>
        <v>1</v>
      </c>
      <c r="F6" s="186" t="s">
        <v>97</v>
      </c>
      <c r="G6" s="187"/>
      <c r="H6" s="179">
        <f>IFERROR( IF(Details1!$H$34&lt;&gt;0,Details1!$H$34,""),"")</f>
        <v>1000</v>
      </c>
      <c r="I6" s="37"/>
      <c r="J6" s="38" t="s">
        <v>1</v>
      </c>
    </row>
    <row r="7" spans="1:10" customFormat="1" ht="23.25" customHeight="1">
      <c r="B7" s="182">
        <v>2</v>
      </c>
      <c r="C7" s="183" t="s">
        <v>88</v>
      </c>
      <c r="D7" s="184"/>
      <c r="E7" s="185">
        <f t="shared" ref="E7:E15" si="0">IF(H7="","",1)</f>
        <v>1</v>
      </c>
      <c r="F7" s="186" t="s">
        <v>97</v>
      </c>
      <c r="G7" s="187"/>
      <c r="H7" s="179">
        <f>IFERROR( IF(Details2!$H$34&lt;&gt;0,Details2!$H$34,""),"")</f>
        <v>2000</v>
      </c>
      <c r="I7" s="37"/>
      <c r="J7" s="38" t="s">
        <v>2</v>
      </c>
    </row>
    <row r="8" spans="1:10" customFormat="1" ht="23.25" customHeight="1">
      <c r="B8" s="182">
        <v>3</v>
      </c>
      <c r="C8" s="183" t="s">
        <v>89</v>
      </c>
      <c r="D8" s="184"/>
      <c r="E8" s="185">
        <f t="shared" si="0"/>
        <v>1</v>
      </c>
      <c r="F8" s="186" t="s">
        <v>97</v>
      </c>
      <c r="G8" s="187"/>
      <c r="H8" s="179">
        <f>IFERROR( IF(Details3!$H$34&lt;&gt;0,Details3!$H$34,""),"")</f>
        <v>3000</v>
      </c>
      <c r="I8" s="37"/>
      <c r="J8" s="38" t="s">
        <v>3</v>
      </c>
    </row>
    <row r="9" spans="1:10" customFormat="1" ht="23.25" customHeight="1">
      <c r="B9" s="182">
        <v>4</v>
      </c>
      <c r="C9" s="183" t="s">
        <v>90</v>
      </c>
      <c r="D9" s="184"/>
      <c r="E9" s="185">
        <f t="shared" si="0"/>
        <v>1</v>
      </c>
      <c r="F9" s="186" t="s">
        <v>97</v>
      </c>
      <c r="G9" s="187"/>
      <c r="H9" s="179">
        <f>IFERROR( IF(Details4!$H$34&lt;&gt;0,Details4!$H$34,""),"")</f>
        <v>4000</v>
      </c>
      <c r="I9" s="37"/>
      <c r="J9" s="38" t="s">
        <v>4</v>
      </c>
    </row>
    <row r="10" spans="1:10" customFormat="1" ht="23.25" customHeight="1">
      <c r="B10" s="182">
        <v>5</v>
      </c>
      <c r="C10" s="183" t="s">
        <v>91</v>
      </c>
      <c r="D10" s="184"/>
      <c r="E10" s="185">
        <f t="shared" si="0"/>
        <v>1</v>
      </c>
      <c r="F10" s="186" t="s">
        <v>97</v>
      </c>
      <c r="G10" s="187"/>
      <c r="H10" s="179">
        <f>IFERROR( IF(Details5!$H$34&lt;&gt;0,Details5!$H$34,""),"")</f>
        <v>5000</v>
      </c>
      <c r="I10" s="37"/>
      <c r="J10" s="38" t="s">
        <v>5</v>
      </c>
    </row>
    <row r="11" spans="1:10" customFormat="1" ht="23.25" customHeight="1">
      <c r="B11" s="182">
        <v>6</v>
      </c>
      <c r="C11" s="183" t="s">
        <v>92</v>
      </c>
      <c r="D11" s="184"/>
      <c r="E11" s="185">
        <f t="shared" si="0"/>
        <v>1</v>
      </c>
      <c r="F11" s="186" t="s">
        <v>97</v>
      </c>
      <c r="G11" s="187"/>
      <c r="H11" s="179">
        <f>IFERROR( IF(Details6!$H$34&lt;&gt;0,Details6!$H$34,""),"")</f>
        <v>6000</v>
      </c>
      <c r="I11" s="37"/>
      <c r="J11" s="38" t="s">
        <v>6</v>
      </c>
    </row>
    <row r="12" spans="1:10" customFormat="1" ht="23.25" customHeight="1">
      <c r="B12" s="182">
        <v>7</v>
      </c>
      <c r="C12" s="183" t="s">
        <v>93</v>
      </c>
      <c r="D12" s="184"/>
      <c r="E12" s="185">
        <f t="shared" si="0"/>
        <v>1</v>
      </c>
      <c r="F12" s="186" t="s">
        <v>97</v>
      </c>
      <c r="G12" s="187"/>
      <c r="H12" s="179">
        <f>IFERROR( IF(Details7!$H$34&lt;&gt;0,Details7!$H$34,""),"")</f>
        <v>7000</v>
      </c>
      <c r="I12" s="37"/>
      <c r="J12" s="38" t="s">
        <v>7</v>
      </c>
    </row>
    <row r="13" spans="1:10" customFormat="1" ht="23.25" customHeight="1">
      <c r="B13" s="182">
        <v>8</v>
      </c>
      <c r="C13" s="183" t="s">
        <v>94</v>
      </c>
      <c r="D13" s="184"/>
      <c r="E13" s="185">
        <f t="shared" si="0"/>
        <v>1</v>
      </c>
      <c r="F13" s="186" t="s">
        <v>97</v>
      </c>
      <c r="G13" s="187"/>
      <c r="H13" s="179">
        <f>IFERROR( IF(Details8!$H$34&lt;&gt;0,Details8!$H$34,""),"")</f>
        <v>8000</v>
      </c>
      <c r="I13" s="37"/>
      <c r="J13" s="38" t="s">
        <v>8</v>
      </c>
    </row>
    <row r="14" spans="1:10" customFormat="1" ht="23.25" customHeight="1">
      <c r="B14" s="182">
        <v>9</v>
      </c>
      <c r="C14" s="183" t="s">
        <v>95</v>
      </c>
      <c r="D14" s="184"/>
      <c r="E14" s="185">
        <f t="shared" si="0"/>
        <v>1</v>
      </c>
      <c r="F14" s="186" t="s">
        <v>97</v>
      </c>
      <c r="G14" s="187"/>
      <c r="H14" s="179">
        <f>IFERROR( IF(Details9!$H$34&lt;&gt;0,Details9!$H$34,""),"")</f>
        <v>9000</v>
      </c>
      <c r="I14" s="37"/>
      <c r="J14" s="38" t="s">
        <v>9</v>
      </c>
    </row>
    <row r="15" spans="1:10" customFormat="1" ht="23.25" customHeight="1">
      <c r="B15" s="182">
        <v>10</v>
      </c>
      <c r="C15" s="183" t="s">
        <v>96</v>
      </c>
      <c r="D15" s="184"/>
      <c r="E15" s="185">
        <f t="shared" si="0"/>
        <v>1</v>
      </c>
      <c r="F15" s="186" t="s">
        <v>97</v>
      </c>
      <c r="G15" s="187"/>
      <c r="H15" s="179">
        <f>IFERROR( IF(Details10!$H$34&lt;&gt;0,Details10!$H$34,""),"")</f>
        <v>10000</v>
      </c>
      <c r="I15" s="37"/>
      <c r="J15" s="38" t="s">
        <v>10</v>
      </c>
    </row>
    <row r="16" spans="1:10" customFormat="1" ht="23.25" customHeight="1">
      <c r="B16" s="182"/>
      <c r="C16" s="183"/>
      <c r="D16" s="184"/>
      <c r="E16" s="185"/>
      <c r="F16" s="188"/>
      <c r="G16" s="187"/>
      <c r="H16" s="179"/>
      <c r="I16" s="37"/>
      <c r="J16" s="38" t="s">
        <v>11</v>
      </c>
    </row>
    <row r="17" spans="2:10" customFormat="1" ht="23.25" customHeight="1">
      <c r="B17" s="182"/>
      <c r="C17" s="183"/>
      <c r="D17" s="184"/>
      <c r="E17" s="185"/>
      <c r="F17" s="188"/>
      <c r="G17" s="187"/>
      <c r="H17" s="179"/>
      <c r="I17" s="37"/>
      <c r="J17" s="38"/>
    </row>
    <row r="18" spans="2:10" customFormat="1" ht="23.25" customHeight="1">
      <c r="B18" s="182"/>
      <c r="C18" s="183"/>
      <c r="D18" s="184"/>
      <c r="E18" s="185"/>
      <c r="F18" s="188"/>
      <c r="G18" s="187"/>
      <c r="H18" s="179"/>
      <c r="I18" s="37"/>
      <c r="J18" s="38"/>
    </row>
    <row r="19" spans="2:10" customFormat="1" ht="23.25" customHeight="1">
      <c r="B19" s="182"/>
      <c r="C19" s="183"/>
      <c r="D19" s="184"/>
      <c r="E19" s="185"/>
      <c r="F19" s="188"/>
      <c r="G19" s="187"/>
      <c r="H19" s="179"/>
      <c r="I19" s="37"/>
      <c r="J19" s="38"/>
    </row>
    <row r="20" spans="2:10" customFormat="1" ht="23.25" customHeight="1">
      <c r="B20" s="182"/>
      <c r="C20" s="183"/>
      <c r="D20" s="184"/>
      <c r="E20" s="185"/>
      <c r="F20" s="188"/>
      <c r="G20" s="187"/>
      <c r="H20" s="179"/>
      <c r="I20" s="37"/>
      <c r="J20" s="38"/>
    </row>
    <row r="21" spans="2:10" customFormat="1" ht="23.25" customHeight="1">
      <c r="B21" s="182"/>
      <c r="C21" s="183"/>
      <c r="D21" s="184"/>
      <c r="E21" s="185"/>
      <c r="F21" s="188"/>
      <c r="G21" s="187"/>
      <c r="H21" s="179"/>
      <c r="I21" s="37"/>
      <c r="J21" s="38" t="s">
        <v>12</v>
      </c>
    </row>
    <row r="22" spans="2:10" customFormat="1" ht="23.25" customHeight="1">
      <c r="B22" s="182"/>
      <c r="C22" s="183"/>
      <c r="D22" s="184"/>
      <c r="E22" s="185"/>
      <c r="F22" s="188"/>
      <c r="G22" s="187"/>
      <c r="H22" s="179"/>
      <c r="I22" s="37"/>
      <c r="J22" s="38" t="s">
        <v>13</v>
      </c>
    </row>
    <row r="23" spans="2:10" customFormat="1" ht="23.25" customHeight="1">
      <c r="B23" s="182"/>
      <c r="C23" s="183"/>
      <c r="D23" s="184"/>
      <c r="E23" s="185"/>
      <c r="F23" s="188"/>
      <c r="G23" s="187"/>
      <c r="H23" s="179"/>
      <c r="I23" s="37"/>
      <c r="J23" s="38" t="s">
        <v>14</v>
      </c>
    </row>
    <row r="24" spans="2:10" customFormat="1" ht="23.25" customHeight="1">
      <c r="B24" s="182"/>
      <c r="C24" s="183"/>
      <c r="D24" s="184"/>
      <c r="E24" s="185"/>
      <c r="F24" s="188"/>
      <c r="G24" s="187"/>
      <c r="H24" s="179"/>
      <c r="I24" s="37"/>
      <c r="J24" s="38" t="s">
        <v>15</v>
      </c>
    </row>
    <row r="25" spans="2:10" customFormat="1" ht="23.25" customHeight="1">
      <c r="B25" s="182"/>
      <c r="C25" s="183"/>
      <c r="D25" s="184"/>
      <c r="E25" s="185"/>
      <c r="F25" s="188"/>
      <c r="G25" s="187"/>
      <c r="H25" s="179"/>
      <c r="I25" s="37"/>
      <c r="J25" s="38" t="s">
        <v>16</v>
      </c>
    </row>
    <row r="26" spans="2:10" customFormat="1" ht="23.25" customHeight="1">
      <c r="B26" s="182"/>
      <c r="C26" s="183"/>
      <c r="D26" s="184"/>
      <c r="E26" s="185"/>
      <c r="F26" s="188"/>
      <c r="G26" s="187"/>
      <c r="H26" s="179"/>
      <c r="I26" s="37"/>
      <c r="J26" s="38" t="s">
        <v>17</v>
      </c>
    </row>
    <row r="27" spans="2:10" customFormat="1" ht="23.25" customHeight="1">
      <c r="B27" s="182"/>
      <c r="C27" s="183"/>
      <c r="D27" s="184"/>
      <c r="E27" s="185"/>
      <c r="F27" s="188"/>
      <c r="G27" s="187"/>
      <c r="H27" s="179"/>
      <c r="I27" s="37"/>
      <c r="J27" s="38" t="s">
        <v>18</v>
      </c>
    </row>
    <row r="28" spans="2:10" customFormat="1" ht="23.25" customHeight="1">
      <c r="B28" s="182"/>
      <c r="C28" s="183"/>
      <c r="D28" s="184"/>
      <c r="E28" s="185"/>
      <c r="F28" s="188"/>
      <c r="G28" s="187"/>
      <c r="H28" s="179"/>
      <c r="I28" s="37"/>
      <c r="J28" s="38" t="s">
        <v>19</v>
      </c>
    </row>
    <row r="29" spans="2:10" customFormat="1" ht="23.25" customHeight="1">
      <c r="B29" s="182"/>
      <c r="C29" s="183"/>
      <c r="D29" s="184"/>
      <c r="E29" s="185"/>
      <c r="F29" s="188"/>
      <c r="G29" s="187"/>
      <c r="H29" s="179"/>
      <c r="I29" s="37"/>
      <c r="J29" s="38" t="s">
        <v>20</v>
      </c>
    </row>
    <row r="30" spans="2:10" customFormat="1" ht="23.25" customHeight="1">
      <c r="B30" s="182"/>
      <c r="C30" s="183"/>
      <c r="D30" s="184"/>
      <c r="E30" s="185"/>
      <c r="F30" s="188"/>
      <c r="G30" s="187"/>
      <c r="H30" s="179"/>
      <c r="I30" s="37"/>
      <c r="J30" s="38" t="s">
        <v>21</v>
      </c>
    </row>
    <row r="31" spans="2:10" customFormat="1" ht="23.25" customHeight="1">
      <c r="B31" s="182"/>
      <c r="C31" s="183"/>
      <c r="D31" s="184"/>
      <c r="E31" s="185"/>
      <c r="F31" s="188"/>
      <c r="G31" s="187"/>
      <c r="H31" s="179"/>
      <c r="I31" s="37"/>
      <c r="J31" s="38" t="s">
        <v>22</v>
      </c>
    </row>
    <row r="32" spans="2:10" customFormat="1" ht="23.25" customHeight="1">
      <c r="B32" s="182"/>
      <c r="C32" s="183"/>
      <c r="D32" s="184"/>
      <c r="E32" s="185"/>
      <c r="F32" s="188"/>
      <c r="G32" s="187"/>
      <c r="H32" s="179"/>
      <c r="I32" s="37"/>
      <c r="J32" s="38" t="s">
        <v>23</v>
      </c>
    </row>
    <row r="33" spans="2:10" customFormat="1" ht="23.25" customHeight="1">
      <c r="B33" s="182"/>
      <c r="C33" s="183"/>
      <c r="D33" s="184"/>
      <c r="E33" s="185"/>
      <c r="F33" s="188"/>
      <c r="G33" s="187"/>
      <c r="H33" s="179"/>
      <c r="I33" s="37"/>
      <c r="J33" s="38" t="s">
        <v>24</v>
      </c>
    </row>
    <row r="34" spans="2:10" customFormat="1" ht="23.25" customHeight="1">
      <c r="B34" s="182"/>
      <c r="C34" s="201" t="s">
        <v>121</v>
      </c>
      <c r="D34" s="190"/>
      <c r="E34" s="185"/>
      <c r="F34" s="188"/>
      <c r="G34" s="187"/>
      <c r="H34" s="179">
        <f>IF(SUM(H6:H33)=0,"",SUM(H6:H33))</f>
        <v>55000</v>
      </c>
      <c r="I34" s="37"/>
      <c r="J34" s="38" t="s">
        <v>25</v>
      </c>
    </row>
  </sheetData>
  <mergeCells count="2">
    <mergeCell ref="C1:H1"/>
    <mergeCell ref="A2:I2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topLeftCell="A3" zoomScale="85" zoomScaleNormal="85" workbookViewId="0">
      <selection activeCell="C34" sqref="C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6384" width="3.125" style="36"/>
  </cols>
  <sheetData>
    <row r="1" spans="1:10" customFormat="1" ht="46.5" customHeight="1">
      <c r="A1" s="191">
        <v>2</v>
      </c>
      <c r="B1" s="191">
        <f ca="1">IF(COUNT(A:A)&gt;1,MAX(A:A),_xlfn.SHEETS()-2)</f>
        <v>11</v>
      </c>
      <c r="C1" s="176" t="str">
        <f>" Page "&amp;2&amp;" of "&amp;COUNT(Breakdown!$H$6:$H$33)+1</f>
        <v xml:space="preserve"> Page 2 of 11</v>
      </c>
      <c r="D1" s="176"/>
      <c r="E1" s="176"/>
      <c r="F1" s="176"/>
      <c r="G1" s="176"/>
      <c r="H1" s="176"/>
      <c r="I1" s="160"/>
    </row>
    <row r="2" spans="1:10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</row>
    <row r="4" spans="1:10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</row>
    <row r="5" spans="1:10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</row>
    <row r="6" spans="1:10" customFormat="1" ht="22.5" customHeight="1">
      <c r="A6" s="160"/>
      <c r="B6" s="194" t="str">
        <f>Breakdown!B6&amp;"."&amp;Breakdown!C6</f>
        <v>1.Item A</v>
      </c>
      <c r="C6" s="195"/>
      <c r="D6" s="195"/>
      <c r="E6" s="195"/>
      <c r="F6" s="195"/>
      <c r="G6" s="195"/>
      <c r="H6" s="195"/>
      <c r="I6" s="195"/>
      <c r="J6" s="94" t="s">
        <v>26</v>
      </c>
    </row>
    <row r="7" spans="1:10" customFormat="1" ht="22.5" customHeight="1">
      <c r="A7" s="160"/>
      <c r="B7" s="196">
        <v>1</v>
      </c>
      <c r="C7" s="197" t="s">
        <v>100</v>
      </c>
      <c r="D7" s="184"/>
      <c r="E7" s="198">
        <v>1</v>
      </c>
      <c r="F7" s="199" t="s">
        <v>97</v>
      </c>
      <c r="G7" s="200">
        <v>1000</v>
      </c>
      <c r="H7" s="200">
        <f>IF(AND(E7="",G7=""),"",E7*G7)</f>
        <v>1000</v>
      </c>
      <c r="I7" s="184" t="s">
        <v>27</v>
      </c>
      <c r="J7" s="38" t="s">
        <v>28</v>
      </c>
    </row>
    <row r="8" spans="1:10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ref="H8:H33" si="0">IF(AND(E8="",G8=""),"",E8*G8)</f>
        <v/>
      </c>
      <c r="I8" s="190"/>
      <c r="J8" s="38" t="s">
        <v>29</v>
      </c>
    </row>
    <row r="9" spans="1:10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30</v>
      </c>
    </row>
    <row r="10" spans="1:10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31</v>
      </c>
    </row>
    <row r="11" spans="1:10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32</v>
      </c>
    </row>
    <row r="12" spans="1:10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33</v>
      </c>
    </row>
    <row r="13" spans="1:10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34</v>
      </c>
    </row>
    <row r="14" spans="1:10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</row>
    <row r="15" spans="1:10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</row>
    <row r="16" spans="1:10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</row>
    <row r="17" spans="1:10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</row>
    <row r="18" spans="1:10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35</v>
      </c>
    </row>
    <row r="19" spans="1:10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36</v>
      </c>
    </row>
    <row r="20" spans="1:10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37</v>
      </c>
    </row>
    <row r="21" spans="1:10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38</v>
      </c>
    </row>
    <row r="22" spans="1:10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39</v>
      </c>
    </row>
    <row r="23" spans="1:10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40</v>
      </c>
    </row>
    <row r="24" spans="1:10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41</v>
      </c>
    </row>
    <row r="25" spans="1:10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42</v>
      </c>
    </row>
    <row r="26" spans="1:10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43</v>
      </c>
    </row>
    <row r="27" spans="1:10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44</v>
      </c>
    </row>
    <row r="28" spans="1:10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45</v>
      </c>
    </row>
    <row r="29" spans="1:10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46</v>
      </c>
    </row>
    <row r="30" spans="1:10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47</v>
      </c>
    </row>
    <row r="31" spans="1:10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48</v>
      </c>
    </row>
    <row r="32" spans="1:10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49</v>
      </c>
    </row>
    <row r="33" spans="1:10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50</v>
      </c>
    </row>
    <row r="34" spans="1:10" customFormat="1" ht="22.5" customHeight="1">
      <c r="A34" s="160"/>
      <c r="B34" s="182"/>
      <c r="C34" s="201" t="s">
        <v>101</v>
      </c>
      <c r="D34" s="190"/>
      <c r="E34" s="185"/>
      <c r="F34" s="188"/>
      <c r="G34" s="187"/>
      <c r="H34" s="187">
        <f>SUM(H7:H33)</f>
        <v>1000</v>
      </c>
      <c r="I34" s="190"/>
      <c r="J34" s="38" t="s">
        <v>51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7B6C-D263-491E-9791-4AD2BCAC9B13}">
  <sheetPr>
    <pageSetUpPr fitToPage="1"/>
  </sheetPr>
  <dimension ref="A1:J34"/>
  <sheetViews>
    <sheetView zoomScale="70" zoomScaleNormal="70" workbookViewId="0">
      <selection activeCell="H33" sqref="H33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6384" width="3.125" style="36"/>
  </cols>
  <sheetData>
    <row r="1" spans="1:10" customFormat="1" ht="46.5" customHeight="1">
      <c r="A1" s="191">
        <v>2</v>
      </c>
      <c r="B1" s="191">
        <f ca="1">IF(COUNT(A:A)&gt;1,MAX(A:A),_xlfn.SHEETS()-2)</f>
        <v>11</v>
      </c>
      <c r="C1" s="176" t="str">
        <f>"Page "&amp;3&amp;" of "&amp;COUNT(Breakdown!$H$6:$H$33)+1</f>
        <v>Page 3 of 11</v>
      </c>
      <c r="D1" s="176"/>
      <c r="E1" s="176"/>
      <c r="F1" s="176"/>
      <c r="G1" s="176"/>
      <c r="H1" s="176"/>
      <c r="I1" s="160"/>
    </row>
    <row r="2" spans="1:10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</row>
    <row r="4" spans="1:10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</row>
    <row r="5" spans="1:10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</row>
    <row r="6" spans="1:10" customFormat="1" ht="22.5" customHeight="1">
      <c r="A6" s="160"/>
      <c r="B6" s="194" t="str">
        <f>Breakdown!B7&amp;"." &amp; Breakdown!C7</f>
        <v>2.Item B</v>
      </c>
      <c r="C6" s="195"/>
      <c r="D6" s="195"/>
      <c r="E6" s="195"/>
      <c r="F6" s="195"/>
      <c r="G6" s="195"/>
      <c r="H6" s="195"/>
      <c r="I6" s="195"/>
      <c r="J6" s="94" t="s">
        <v>1</v>
      </c>
    </row>
    <row r="7" spans="1:10" customFormat="1" ht="22.5" customHeight="1">
      <c r="A7" s="160"/>
      <c r="B7" s="196">
        <v>1</v>
      </c>
      <c r="C7" s="197" t="s">
        <v>103</v>
      </c>
      <c r="D7" s="184"/>
      <c r="E7" s="198">
        <v>1</v>
      </c>
      <c r="F7" s="199" t="s">
        <v>97</v>
      </c>
      <c r="G7" s="200">
        <v>2000</v>
      </c>
      <c r="H7" s="200">
        <f>IF(AND(E7="",G7=""),"",E7*G7)</f>
        <v>2000</v>
      </c>
      <c r="I7" s="184" t="s">
        <v>27</v>
      </c>
      <c r="J7" s="38" t="s">
        <v>1</v>
      </c>
    </row>
    <row r="8" spans="1:10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ref="H8:H33" si="0">IF(AND(E8="",G8=""),"",E8*G8)</f>
        <v/>
      </c>
      <c r="I8" s="190"/>
      <c r="J8" s="38" t="s">
        <v>1</v>
      </c>
    </row>
    <row r="9" spans="1:10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</row>
    <row r="10" spans="1:10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</row>
    <row r="11" spans="1:10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</row>
    <row r="12" spans="1:10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</row>
    <row r="13" spans="1:10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</row>
    <row r="14" spans="1:10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</row>
    <row r="15" spans="1:10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</row>
    <row r="16" spans="1:10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</row>
    <row r="17" spans="1:10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</row>
    <row r="18" spans="1:10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</row>
    <row r="19" spans="1:10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</row>
    <row r="20" spans="1:10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</row>
    <row r="21" spans="1:10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</row>
    <row r="22" spans="1:10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</row>
    <row r="23" spans="1:10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</row>
    <row r="24" spans="1:10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</row>
    <row r="25" spans="1:10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</row>
    <row r="26" spans="1:10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</row>
    <row r="27" spans="1:10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</row>
    <row r="28" spans="1:10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</row>
    <row r="29" spans="1:10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</row>
    <row r="30" spans="1:10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</row>
    <row r="31" spans="1:10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</row>
    <row r="32" spans="1:10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</row>
    <row r="33" spans="1:10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</row>
    <row r="34" spans="1:10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2000</v>
      </c>
      <c r="I34" s="190"/>
      <c r="J34" s="38" t="s">
        <v>1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3A51-4513-4424-A7AA-C38B5C1E4676}">
  <sheetPr>
    <pageSetUpPr fitToPage="1"/>
  </sheetPr>
  <dimension ref="A1:J34"/>
  <sheetViews>
    <sheetView zoomScale="70" zoomScaleNormal="70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6384" width="3.125" style="36"/>
  </cols>
  <sheetData>
    <row r="1" spans="1:10" customFormat="1" ht="46.5" customHeight="1">
      <c r="A1" s="191">
        <v>2</v>
      </c>
      <c r="B1" s="191">
        <f ca="1">IF(COUNT(A:A)&gt;1,MAX(A:A),_xlfn.SHEETS()-2)</f>
        <v>11</v>
      </c>
      <c r="C1" s="176" t="str">
        <f>"Page "&amp;4&amp;" of "&amp;COUNT(Breakdown!$H$6:$H$33)+1</f>
        <v>Page 4 of 11</v>
      </c>
      <c r="D1" s="176"/>
      <c r="E1" s="176"/>
      <c r="F1" s="176"/>
      <c r="G1" s="176"/>
      <c r="H1" s="176"/>
      <c r="I1" s="160"/>
    </row>
    <row r="2" spans="1:10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</row>
    <row r="4" spans="1:10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</row>
    <row r="5" spans="1:10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</row>
    <row r="6" spans="1:10" customFormat="1" ht="22.5" customHeight="1">
      <c r="A6" s="160"/>
      <c r="B6" s="194" t="str">
        <f>Breakdown!B8&amp;"." &amp; Breakdown!C8</f>
        <v>3.Item C</v>
      </c>
      <c r="C6" s="195"/>
      <c r="D6" s="195"/>
      <c r="E6" s="195"/>
      <c r="F6" s="195"/>
      <c r="G6" s="195"/>
      <c r="H6" s="195"/>
      <c r="I6" s="195"/>
      <c r="J6" s="94" t="s">
        <v>1</v>
      </c>
    </row>
    <row r="7" spans="1:10" customFormat="1" ht="22.5" customHeight="1">
      <c r="A7" s="160"/>
      <c r="B7" s="196">
        <v>1</v>
      </c>
      <c r="C7" s="197" t="s">
        <v>104</v>
      </c>
      <c r="D7" s="184"/>
      <c r="E7" s="198">
        <v>1</v>
      </c>
      <c r="F7" s="199" t="s">
        <v>97</v>
      </c>
      <c r="G7" s="200">
        <v>3000</v>
      </c>
      <c r="H7" s="200">
        <f>IF(AND(E7="",G7=""),"",E7*G7)</f>
        <v>3000</v>
      </c>
      <c r="I7" s="184" t="s">
        <v>27</v>
      </c>
      <c r="J7" s="38" t="s">
        <v>1</v>
      </c>
    </row>
    <row r="8" spans="1:10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ref="H8:H33" si="0">IF(AND(E8="",G8=""),"",E8*G8)</f>
        <v/>
      </c>
      <c r="I8" s="190"/>
      <c r="J8" s="38" t="s">
        <v>1</v>
      </c>
    </row>
    <row r="9" spans="1:10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</row>
    <row r="10" spans="1:10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</row>
    <row r="11" spans="1:10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</row>
    <row r="12" spans="1:10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</row>
    <row r="13" spans="1:10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</row>
    <row r="14" spans="1:10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</row>
    <row r="15" spans="1:10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</row>
    <row r="16" spans="1:10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</row>
    <row r="17" spans="1:10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</row>
    <row r="18" spans="1:10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</row>
    <row r="19" spans="1:10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</row>
    <row r="20" spans="1:10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</row>
    <row r="21" spans="1:10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</row>
    <row r="22" spans="1:10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</row>
    <row r="23" spans="1:10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</row>
    <row r="24" spans="1:10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</row>
    <row r="25" spans="1:10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</row>
    <row r="26" spans="1:10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</row>
    <row r="27" spans="1:10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</row>
    <row r="28" spans="1:10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</row>
    <row r="29" spans="1:10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</row>
    <row r="30" spans="1:10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</row>
    <row r="31" spans="1:10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</row>
    <row r="32" spans="1:10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</row>
    <row r="33" spans="1:10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</row>
    <row r="34" spans="1:10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3000</v>
      </c>
      <c r="I34" s="190"/>
      <c r="J34" s="38" t="s">
        <v>1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EC07-F062-40A4-A976-A18D5DE59536}">
  <sheetPr>
    <pageSetUpPr fitToPage="1"/>
  </sheetPr>
  <dimension ref="A1:J34"/>
  <sheetViews>
    <sheetView zoomScale="70" zoomScaleNormal="70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6384" width="3.125" style="36"/>
  </cols>
  <sheetData>
    <row r="1" spans="1:10" customFormat="1" ht="46.5" customHeight="1">
      <c r="A1" s="191">
        <v>2</v>
      </c>
      <c r="B1" s="191">
        <f ca="1">IF(COUNT(A:A)&gt;1,MAX(A:A),_xlfn.SHEETS()-2)</f>
        <v>11</v>
      </c>
      <c r="C1" s="176" t="str">
        <f>"Page "&amp;5&amp;" of "&amp;COUNT(Breakdown!$H$6:$H$33)+1</f>
        <v>Page 5 of 11</v>
      </c>
      <c r="D1" s="176"/>
      <c r="E1" s="176"/>
      <c r="F1" s="176"/>
      <c r="G1" s="176"/>
      <c r="H1" s="176"/>
      <c r="I1" s="160"/>
    </row>
    <row r="2" spans="1:10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</row>
    <row r="4" spans="1:10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</row>
    <row r="5" spans="1:10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</row>
    <row r="6" spans="1:10" customFormat="1" ht="22.5" customHeight="1">
      <c r="A6" s="160"/>
      <c r="B6" s="194" t="str">
        <f>Breakdown!B9&amp;"." &amp; Breakdown!C9</f>
        <v>4.Item D</v>
      </c>
      <c r="C6" s="195"/>
      <c r="D6" s="195"/>
      <c r="E6" s="195"/>
      <c r="F6" s="195"/>
      <c r="G6" s="195"/>
      <c r="H6" s="195"/>
      <c r="I6" s="195"/>
      <c r="J6" s="94" t="s">
        <v>1</v>
      </c>
    </row>
    <row r="7" spans="1:10" customFormat="1" ht="22.5" customHeight="1">
      <c r="A7" s="160"/>
      <c r="B7" s="196">
        <v>1</v>
      </c>
      <c r="C7" s="197" t="s">
        <v>105</v>
      </c>
      <c r="D7" s="184"/>
      <c r="E7" s="198">
        <v>1</v>
      </c>
      <c r="F7" s="199" t="s">
        <v>97</v>
      </c>
      <c r="G7" s="200">
        <v>4000</v>
      </c>
      <c r="H7" s="200">
        <f>IF(AND(E7="",G7=""),"",E7*G7)</f>
        <v>4000</v>
      </c>
      <c r="I7" s="184" t="s">
        <v>27</v>
      </c>
      <c r="J7" s="38" t="s">
        <v>1</v>
      </c>
    </row>
    <row r="8" spans="1:10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ref="H8:H33" si="0">IF(AND(E8="",G8=""),"",E8*G8)</f>
        <v/>
      </c>
      <c r="I8" s="190"/>
      <c r="J8" s="38" t="s">
        <v>1</v>
      </c>
    </row>
    <row r="9" spans="1:10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</row>
    <row r="10" spans="1:10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</row>
    <row r="11" spans="1:10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</row>
    <row r="12" spans="1:10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</row>
    <row r="13" spans="1:10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</row>
    <row r="14" spans="1:10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</row>
    <row r="15" spans="1:10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</row>
    <row r="16" spans="1:10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</row>
    <row r="17" spans="1:10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</row>
    <row r="18" spans="1:10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</row>
    <row r="19" spans="1:10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</row>
    <row r="20" spans="1:10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</row>
    <row r="21" spans="1:10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</row>
    <row r="22" spans="1:10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</row>
    <row r="23" spans="1:10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</row>
    <row r="24" spans="1:10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</row>
    <row r="25" spans="1:10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</row>
    <row r="26" spans="1:10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</row>
    <row r="27" spans="1:10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</row>
    <row r="28" spans="1:10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</row>
    <row r="29" spans="1:10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</row>
    <row r="30" spans="1:10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</row>
    <row r="31" spans="1:10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</row>
    <row r="32" spans="1:10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</row>
    <row r="33" spans="1:10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</row>
    <row r="34" spans="1:10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4000</v>
      </c>
      <c r="I34" s="190"/>
      <c r="J34" s="38" t="s">
        <v>1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5CE0-0166-4882-BC0B-521E2C109144}">
  <sheetPr>
    <pageSetUpPr fitToPage="1"/>
  </sheetPr>
  <dimension ref="A1:J34"/>
  <sheetViews>
    <sheetView topLeftCell="A4" zoomScale="85" zoomScaleNormal="85" workbookViewId="0">
      <selection activeCell="H33" sqref="H33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6384" width="3.125" style="36"/>
  </cols>
  <sheetData>
    <row r="1" spans="1:10" customFormat="1" ht="46.5" customHeight="1">
      <c r="A1" s="191">
        <v>2</v>
      </c>
      <c r="B1" s="191">
        <f ca="1">IF(COUNT(A:A)&gt;1,MAX(A:A),_xlfn.SHEETS()-2)</f>
        <v>11</v>
      </c>
      <c r="C1" s="176" t="str">
        <f>"Page "&amp;6&amp;" of "&amp;COUNT(Breakdown!$H$6:$H$33)+1</f>
        <v>Page 6 of 11</v>
      </c>
      <c r="D1" s="176"/>
      <c r="E1" s="176"/>
      <c r="F1" s="176"/>
      <c r="G1" s="176"/>
      <c r="H1" s="176"/>
      <c r="I1" s="160"/>
    </row>
    <row r="2" spans="1:10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0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</row>
    <row r="4" spans="1:10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</row>
    <row r="5" spans="1:10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</row>
    <row r="6" spans="1:10" customFormat="1" ht="22.5" customHeight="1">
      <c r="A6" s="160"/>
      <c r="B6" s="194" t="str">
        <f>Breakdown!B10&amp;"." &amp; Breakdown!C10</f>
        <v>5.Item E</v>
      </c>
      <c r="C6" s="195"/>
      <c r="D6" s="195"/>
      <c r="E6" s="195"/>
      <c r="F6" s="195"/>
      <c r="G6" s="195"/>
      <c r="H6" s="195"/>
      <c r="I6" s="195"/>
      <c r="J6" s="94" t="s">
        <v>1</v>
      </c>
    </row>
    <row r="7" spans="1:10" customFormat="1" ht="22.5" customHeight="1">
      <c r="A7" s="160"/>
      <c r="B7" s="196">
        <v>1</v>
      </c>
      <c r="C7" s="197" t="s">
        <v>106</v>
      </c>
      <c r="D7" s="184"/>
      <c r="E7" s="198">
        <v>1</v>
      </c>
      <c r="F7" s="199" t="s">
        <v>97</v>
      </c>
      <c r="G7" s="200">
        <v>5000</v>
      </c>
      <c r="H7" s="200">
        <f t="shared" ref="H7:H33" si="0">IF(AND(E7="",G7=""),"",E7*G7)</f>
        <v>5000</v>
      </c>
      <c r="I7" s="184" t="s">
        <v>27</v>
      </c>
      <c r="J7" s="38" t="s">
        <v>1</v>
      </c>
    </row>
    <row r="8" spans="1:10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si="0"/>
        <v/>
      </c>
      <c r="I8" s="190"/>
      <c r="J8" s="38" t="s">
        <v>1</v>
      </c>
    </row>
    <row r="9" spans="1:10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</row>
    <row r="10" spans="1:10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</row>
    <row r="11" spans="1:10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</row>
    <row r="12" spans="1:10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</row>
    <row r="13" spans="1:10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</row>
    <row r="14" spans="1:10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</row>
    <row r="15" spans="1:10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</row>
    <row r="16" spans="1:10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</row>
    <row r="17" spans="1:10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</row>
    <row r="18" spans="1:10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</row>
    <row r="19" spans="1:10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</row>
    <row r="20" spans="1:10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</row>
    <row r="21" spans="1:10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</row>
    <row r="22" spans="1:10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</row>
    <row r="23" spans="1:10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</row>
    <row r="24" spans="1:10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</row>
    <row r="25" spans="1:10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</row>
    <row r="26" spans="1:10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</row>
    <row r="27" spans="1:10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</row>
    <row r="28" spans="1:10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</row>
    <row r="29" spans="1:10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</row>
    <row r="30" spans="1:10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</row>
    <row r="31" spans="1:10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</row>
    <row r="32" spans="1:10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</row>
    <row r="33" spans="1:10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</row>
    <row r="34" spans="1:10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5000</v>
      </c>
      <c r="I34" s="190"/>
      <c r="J34" s="38" t="s">
        <v>1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E081-F716-4473-AF00-49DE7ADB491D}">
  <sheetPr>
    <pageSetUpPr fitToPage="1"/>
  </sheetPr>
  <dimension ref="A1:R34"/>
  <sheetViews>
    <sheetView zoomScale="70" zoomScaleNormal="70" zoomScaleSheetLayoutView="70" workbookViewId="0">
      <selection activeCell="H34" sqref="H34"/>
    </sheetView>
  </sheetViews>
  <sheetFormatPr defaultColWidth="3.125" defaultRowHeight="13.5"/>
  <cols>
    <col min="1" max="1" width="1.125" style="36" customWidth="1"/>
    <col min="2" max="2" width="6.125" style="36" customWidth="1"/>
    <col min="3" max="3" width="15.25" style="36" customWidth="1"/>
    <col min="4" max="4" width="35.875" style="36" customWidth="1"/>
    <col min="5" max="5" width="6.625" style="36" customWidth="1"/>
    <col min="6" max="6" width="8.125" style="36" customWidth="1"/>
    <col min="7" max="7" width="8.875" style="36" customWidth="1"/>
    <col min="8" max="8" width="10.125" style="36" customWidth="1"/>
    <col min="9" max="9" width="21.875" style="36" hidden="1" customWidth="1"/>
    <col min="10" max="10" width="1.375" style="36" customWidth="1"/>
    <col min="11" max="12" width="3.125" style="36" customWidth="1"/>
    <col min="13" max="13" width="3.125" style="36"/>
    <col min="14" max="19" width="13.5" style="36" customWidth="1"/>
    <col min="20" max="16384" width="3.125" style="36"/>
  </cols>
  <sheetData>
    <row r="1" spans="1:18" customFormat="1" ht="46.5" customHeight="1">
      <c r="A1" s="191">
        <v>2</v>
      </c>
      <c r="B1" s="191">
        <f ca="1">IF(COUNT(A:A)&gt;1,MAX(A:A),_xlfn.SHEETS()-2)</f>
        <v>11</v>
      </c>
      <c r="C1" s="176" t="str">
        <f>"Page "&amp;7&amp;" of "&amp;COUNT(Breakdown!$H$6:$H$33)+1</f>
        <v>Page 7 of 11</v>
      </c>
      <c r="D1" s="176"/>
      <c r="E1" s="176"/>
      <c r="F1" s="176"/>
      <c r="G1" s="176"/>
      <c r="H1" s="176"/>
      <c r="I1" s="160"/>
    </row>
    <row r="2" spans="1:18" customFormat="1" ht="30" customHeight="1">
      <c r="A2" s="192" t="s">
        <v>98</v>
      </c>
      <c r="B2" s="192"/>
      <c r="C2" s="192"/>
      <c r="D2" s="192"/>
      <c r="E2" s="192"/>
      <c r="F2" s="192"/>
      <c r="G2" s="192"/>
      <c r="H2" s="192"/>
      <c r="I2" s="192"/>
    </row>
    <row r="3" spans="1:18" customFormat="1" ht="14.45" customHeight="1">
      <c r="A3" s="160"/>
      <c r="B3" s="178" t="str">
        <f>"Project: "&amp; Cover!G27</f>
        <v>Project: Renovation Project</v>
      </c>
      <c r="C3" s="178"/>
      <c r="D3" s="160"/>
      <c r="E3" s="160"/>
      <c r="F3" s="160"/>
      <c r="G3" s="160"/>
      <c r="H3" s="160"/>
      <c r="I3" s="160"/>
      <c r="N3" s="36"/>
      <c r="O3" s="36"/>
      <c r="P3" s="36"/>
      <c r="Q3" s="36"/>
      <c r="R3" s="36"/>
    </row>
    <row r="4" spans="1:18" customFormat="1" ht="14.45" customHeight="1">
      <c r="A4" s="160"/>
      <c r="B4" s="178" t="str">
        <f>"Quote No: "&amp;Cover!X6</f>
        <v>Quote No: 000000000001</v>
      </c>
      <c r="C4" s="178"/>
      <c r="D4" s="160"/>
      <c r="E4" s="160"/>
      <c r="F4" s="160"/>
      <c r="G4" s="160"/>
      <c r="H4" s="160"/>
      <c r="I4" s="160"/>
      <c r="N4" s="128"/>
      <c r="O4" s="128"/>
      <c r="P4" s="128"/>
      <c r="Q4" s="128"/>
      <c r="R4" s="128"/>
    </row>
    <row r="5" spans="1:18" customFormat="1" ht="23.1" customHeight="1">
      <c r="A5" s="160"/>
      <c r="B5" s="180" t="s">
        <v>112</v>
      </c>
      <c r="C5" s="181" t="s">
        <v>102</v>
      </c>
      <c r="D5" s="181" t="s">
        <v>85</v>
      </c>
      <c r="E5" s="181" t="s">
        <v>79</v>
      </c>
      <c r="F5" s="181" t="s">
        <v>80</v>
      </c>
      <c r="G5" s="181" t="s">
        <v>82</v>
      </c>
      <c r="H5" s="181" t="s">
        <v>84</v>
      </c>
      <c r="I5" s="193" t="s">
        <v>113</v>
      </c>
      <c r="N5" s="92"/>
      <c r="O5" s="93"/>
      <c r="P5" s="92"/>
      <c r="Q5" s="92"/>
      <c r="R5" s="92"/>
    </row>
    <row r="6" spans="1:18" customFormat="1" ht="22.5" customHeight="1">
      <c r="A6" s="160"/>
      <c r="B6" s="194" t="str">
        <f>Breakdown!B11&amp;"." &amp; Breakdown!C11</f>
        <v>6.Item F</v>
      </c>
      <c r="C6" s="195"/>
      <c r="D6" s="195"/>
      <c r="E6" s="195"/>
      <c r="F6" s="195"/>
      <c r="G6" s="195"/>
      <c r="H6" s="195"/>
      <c r="I6" s="195"/>
      <c r="J6" s="94" t="s">
        <v>1</v>
      </c>
      <c r="N6" s="129"/>
      <c r="O6" s="129"/>
      <c r="P6" s="129"/>
      <c r="Q6" s="129"/>
      <c r="R6" s="129"/>
    </row>
    <row r="7" spans="1:18" customFormat="1" ht="22.5" customHeight="1">
      <c r="A7" s="160"/>
      <c r="B7" s="196">
        <v>1</v>
      </c>
      <c r="C7" s="197" t="s">
        <v>107</v>
      </c>
      <c r="D7" s="184"/>
      <c r="E7" s="198">
        <v>1</v>
      </c>
      <c r="F7" s="199" t="s">
        <v>97</v>
      </c>
      <c r="G7" s="200">
        <v>6000</v>
      </c>
      <c r="H7" s="200">
        <f t="shared" ref="H7:H33" si="0">IF(AND(E7="",G7=""),"",E7*G7)</f>
        <v>6000</v>
      </c>
      <c r="I7" s="184" t="s">
        <v>27</v>
      </c>
      <c r="J7" s="38" t="s">
        <v>1</v>
      </c>
      <c r="N7" s="87"/>
      <c r="O7" s="88"/>
      <c r="P7" s="88"/>
      <c r="Q7" s="89"/>
      <c r="R7" s="90"/>
    </row>
    <row r="8" spans="1:18" customFormat="1" ht="22.5" customHeight="1">
      <c r="A8" s="160"/>
      <c r="B8" s="182"/>
      <c r="C8" s="189"/>
      <c r="D8" s="190"/>
      <c r="E8" s="185"/>
      <c r="F8" s="188"/>
      <c r="G8" s="187"/>
      <c r="H8" s="200" t="str">
        <f t="shared" si="0"/>
        <v/>
      </c>
      <c r="I8" s="190"/>
      <c r="J8" s="38" t="s">
        <v>1</v>
      </c>
      <c r="N8" s="87"/>
      <c r="O8" s="88"/>
      <c r="P8" s="88"/>
      <c r="Q8" s="89"/>
      <c r="R8" s="90"/>
    </row>
    <row r="9" spans="1:18" customFormat="1" ht="22.5" customHeight="1">
      <c r="A9" s="160"/>
      <c r="B9" s="182"/>
      <c r="C9" s="189"/>
      <c r="D9" s="190"/>
      <c r="E9" s="185"/>
      <c r="F9" s="188"/>
      <c r="G9" s="187"/>
      <c r="H9" s="200" t="str">
        <f t="shared" si="0"/>
        <v/>
      </c>
      <c r="I9" s="190"/>
      <c r="J9" s="38" t="s">
        <v>1</v>
      </c>
      <c r="N9" s="87"/>
      <c r="O9" s="88"/>
      <c r="P9" s="88"/>
      <c r="Q9" s="89"/>
      <c r="R9" s="90"/>
    </row>
    <row r="10" spans="1:18" customFormat="1" ht="22.5" customHeight="1">
      <c r="A10" s="160"/>
      <c r="B10" s="182"/>
      <c r="C10" s="189"/>
      <c r="D10" s="190"/>
      <c r="E10" s="185"/>
      <c r="F10" s="188"/>
      <c r="G10" s="187"/>
      <c r="H10" s="200" t="str">
        <f t="shared" si="0"/>
        <v/>
      </c>
      <c r="I10" s="190"/>
      <c r="J10" s="38" t="s">
        <v>1</v>
      </c>
      <c r="N10" s="87"/>
      <c r="O10" s="88"/>
      <c r="P10" s="88"/>
      <c r="Q10" s="89"/>
      <c r="R10" s="90"/>
    </row>
    <row r="11" spans="1:18" customFormat="1" ht="22.5" customHeight="1">
      <c r="A11" s="160"/>
      <c r="B11" s="182"/>
      <c r="C11" s="189"/>
      <c r="D11" s="190"/>
      <c r="E11" s="185"/>
      <c r="F11" s="188"/>
      <c r="G11" s="187"/>
      <c r="H11" s="200" t="str">
        <f t="shared" si="0"/>
        <v/>
      </c>
      <c r="I11" s="190"/>
      <c r="J11" s="38" t="s">
        <v>1</v>
      </c>
      <c r="N11" s="87"/>
      <c r="O11" s="88"/>
      <c r="P11" s="88"/>
      <c r="Q11" s="89"/>
      <c r="R11" s="90"/>
    </row>
    <row r="12" spans="1:18" customFormat="1" ht="22.5" customHeight="1">
      <c r="A12" s="160"/>
      <c r="B12" s="182"/>
      <c r="C12" s="189"/>
      <c r="D12" s="190"/>
      <c r="E12" s="185"/>
      <c r="F12" s="188"/>
      <c r="G12" s="187"/>
      <c r="H12" s="200" t="str">
        <f t="shared" si="0"/>
        <v/>
      </c>
      <c r="I12" s="190"/>
      <c r="J12" s="38" t="s">
        <v>1</v>
      </c>
      <c r="N12" s="87"/>
      <c r="O12" s="88"/>
      <c r="P12" s="88"/>
      <c r="Q12" s="89"/>
      <c r="R12" s="90"/>
    </row>
    <row r="13" spans="1:18" customFormat="1" ht="22.5" customHeight="1">
      <c r="A13" s="160"/>
      <c r="B13" s="182"/>
      <c r="C13" s="189"/>
      <c r="D13" s="190"/>
      <c r="E13" s="185"/>
      <c r="F13" s="188"/>
      <c r="G13" s="187"/>
      <c r="H13" s="200" t="str">
        <f t="shared" si="0"/>
        <v/>
      </c>
      <c r="I13" s="190"/>
      <c r="J13" s="38" t="s">
        <v>1</v>
      </c>
      <c r="N13" s="87"/>
      <c r="O13" s="88"/>
      <c r="P13" s="88"/>
      <c r="Q13" s="89"/>
      <c r="R13" s="90"/>
    </row>
    <row r="14" spans="1:18" customFormat="1" ht="22.5" customHeight="1">
      <c r="A14" s="160"/>
      <c r="B14" s="182"/>
      <c r="C14" s="189"/>
      <c r="D14" s="190"/>
      <c r="E14" s="185"/>
      <c r="F14" s="188"/>
      <c r="G14" s="187"/>
      <c r="H14" s="200" t="str">
        <f t="shared" si="0"/>
        <v/>
      </c>
      <c r="I14" s="190"/>
      <c r="J14" s="38"/>
      <c r="N14" s="87"/>
      <c r="O14" s="88"/>
      <c r="P14" s="88"/>
      <c r="Q14" s="89"/>
      <c r="R14" s="90"/>
    </row>
    <row r="15" spans="1:18" customFormat="1" ht="22.5" customHeight="1">
      <c r="A15" s="160"/>
      <c r="B15" s="182"/>
      <c r="C15" s="189"/>
      <c r="D15" s="190"/>
      <c r="E15" s="185"/>
      <c r="F15" s="188"/>
      <c r="G15" s="187"/>
      <c r="H15" s="200" t="str">
        <f t="shared" si="0"/>
        <v/>
      </c>
      <c r="I15" s="190"/>
      <c r="J15" s="38"/>
      <c r="N15" s="87"/>
      <c r="O15" s="88"/>
      <c r="P15" s="88"/>
      <c r="Q15" s="89"/>
      <c r="R15" s="90"/>
    </row>
    <row r="16" spans="1:18" customFormat="1" ht="22.5" customHeight="1">
      <c r="A16" s="160"/>
      <c r="B16" s="182"/>
      <c r="C16" s="189"/>
      <c r="D16" s="190"/>
      <c r="E16" s="185"/>
      <c r="F16" s="188"/>
      <c r="G16" s="187"/>
      <c r="H16" s="200" t="str">
        <f t="shared" si="0"/>
        <v/>
      </c>
      <c r="I16" s="190"/>
      <c r="J16" s="38"/>
      <c r="N16" s="87"/>
      <c r="O16" s="88"/>
      <c r="P16" s="88"/>
      <c r="Q16" s="89"/>
      <c r="R16" s="90"/>
    </row>
    <row r="17" spans="1:18" customFormat="1" ht="22.5" customHeight="1">
      <c r="A17" s="160"/>
      <c r="B17" s="182"/>
      <c r="C17" s="189"/>
      <c r="D17" s="190"/>
      <c r="E17" s="185"/>
      <c r="F17" s="188"/>
      <c r="G17" s="187"/>
      <c r="H17" s="200" t="str">
        <f t="shared" si="0"/>
        <v/>
      </c>
      <c r="I17" s="190"/>
      <c r="J17" s="38"/>
      <c r="N17" s="87"/>
      <c r="O17" s="88"/>
      <c r="P17" s="88"/>
      <c r="Q17" s="89"/>
      <c r="R17" s="90"/>
    </row>
    <row r="18" spans="1:18" customFormat="1" ht="22.5" customHeight="1">
      <c r="A18" s="160"/>
      <c r="B18" s="182"/>
      <c r="C18" s="189"/>
      <c r="D18" s="190"/>
      <c r="E18" s="185"/>
      <c r="F18" s="188"/>
      <c r="G18" s="187"/>
      <c r="H18" s="200" t="str">
        <f t="shared" si="0"/>
        <v/>
      </c>
      <c r="I18" s="190"/>
      <c r="J18" s="38" t="s">
        <v>1</v>
      </c>
      <c r="N18" s="87"/>
      <c r="O18" s="88"/>
      <c r="P18" s="88"/>
      <c r="Q18" s="89"/>
      <c r="R18" s="90"/>
    </row>
    <row r="19" spans="1:18" customFormat="1" ht="22.5" customHeight="1">
      <c r="A19" s="160"/>
      <c r="B19" s="182"/>
      <c r="C19" s="189"/>
      <c r="D19" s="190"/>
      <c r="E19" s="185"/>
      <c r="F19" s="188"/>
      <c r="G19" s="187"/>
      <c r="H19" s="200" t="str">
        <f t="shared" si="0"/>
        <v/>
      </c>
      <c r="I19" s="190"/>
      <c r="J19" s="38" t="s">
        <v>1</v>
      </c>
      <c r="N19" s="87"/>
      <c r="O19" s="88"/>
      <c r="P19" s="88"/>
      <c r="Q19" s="89"/>
      <c r="R19" s="90"/>
    </row>
    <row r="20" spans="1:18" customFormat="1" ht="22.5" customHeight="1">
      <c r="A20" s="160"/>
      <c r="B20" s="182"/>
      <c r="C20" s="189"/>
      <c r="D20" s="190"/>
      <c r="E20" s="185"/>
      <c r="F20" s="188"/>
      <c r="G20" s="187"/>
      <c r="H20" s="200" t="str">
        <f t="shared" si="0"/>
        <v/>
      </c>
      <c r="I20" s="190"/>
      <c r="J20" s="38" t="s">
        <v>1</v>
      </c>
      <c r="N20" s="87"/>
      <c r="O20" s="88"/>
      <c r="P20" s="88"/>
      <c r="Q20" s="89"/>
      <c r="R20" s="90"/>
    </row>
    <row r="21" spans="1:18" customFormat="1" ht="22.5" customHeight="1">
      <c r="A21" s="160"/>
      <c r="B21" s="182"/>
      <c r="C21" s="189"/>
      <c r="D21" s="190"/>
      <c r="E21" s="185"/>
      <c r="F21" s="188"/>
      <c r="G21" s="187"/>
      <c r="H21" s="200" t="str">
        <f t="shared" si="0"/>
        <v/>
      </c>
      <c r="I21" s="190"/>
      <c r="J21" s="38" t="s">
        <v>1</v>
      </c>
      <c r="N21" s="87"/>
      <c r="O21" s="88"/>
      <c r="P21" s="88"/>
      <c r="Q21" s="89"/>
      <c r="R21" s="90"/>
    </row>
    <row r="22" spans="1:18" customFormat="1" ht="22.5" customHeight="1">
      <c r="A22" s="160"/>
      <c r="B22" s="182"/>
      <c r="C22" s="189"/>
      <c r="D22" s="190"/>
      <c r="E22" s="185"/>
      <c r="F22" s="188"/>
      <c r="G22" s="187"/>
      <c r="H22" s="200" t="str">
        <f t="shared" si="0"/>
        <v/>
      </c>
      <c r="I22" s="190"/>
      <c r="J22" s="38" t="s">
        <v>1</v>
      </c>
      <c r="N22" s="87"/>
      <c r="O22" s="88"/>
      <c r="P22" s="88"/>
      <c r="Q22" s="89"/>
      <c r="R22" s="90"/>
    </row>
    <row r="23" spans="1:18" customFormat="1" ht="22.5" customHeight="1">
      <c r="A23" s="160"/>
      <c r="B23" s="182"/>
      <c r="C23" s="189"/>
      <c r="D23" s="190"/>
      <c r="E23" s="185"/>
      <c r="F23" s="188"/>
      <c r="G23" s="187"/>
      <c r="H23" s="200" t="str">
        <f t="shared" si="0"/>
        <v/>
      </c>
      <c r="I23" s="190"/>
      <c r="J23" s="38" t="s">
        <v>1</v>
      </c>
      <c r="N23" s="87"/>
      <c r="O23" s="88"/>
      <c r="P23" s="88"/>
      <c r="Q23" s="89"/>
      <c r="R23" s="90"/>
    </row>
    <row r="24" spans="1:18" customFormat="1" ht="22.5" customHeight="1">
      <c r="A24" s="160"/>
      <c r="B24" s="182"/>
      <c r="C24" s="189"/>
      <c r="D24" s="190"/>
      <c r="E24" s="185"/>
      <c r="F24" s="188"/>
      <c r="G24" s="187"/>
      <c r="H24" s="200" t="str">
        <f t="shared" si="0"/>
        <v/>
      </c>
      <c r="I24" s="190"/>
      <c r="J24" s="38" t="s">
        <v>1</v>
      </c>
      <c r="N24" s="87"/>
      <c r="O24" s="88"/>
      <c r="P24" s="88"/>
      <c r="Q24" s="89"/>
      <c r="R24" s="90"/>
    </row>
    <row r="25" spans="1:18" customFormat="1" ht="22.5" customHeight="1">
      <c r="A25" s="160"/>
      <c r="B25" s="182"/>
      <c r="C25" s="189"/>
      <c r="D25" s="190"/>
      <c r="E25" s="185"/>
      <c r="F25" s="188"/>
      <c r="G25" s="187"/>
      <c r="H25" s="200" t="str">
        <f t="shared" si="0"/>
        <v/>
      </c>
      <c r="I25" s="190"/>
      <c r="J25" s="38" t="s">
        <v>1</v>
      </c>
      <c r="N25" s="87"/>
      <c r="O25" s="88"/>
      <c r="P25" s="88"/>
      <c r="Q25" s="89"/>
      <c r="R25" s="90"/>
    </row>
    <row r="26" spans="1:18" customFormat="1" ht="22.5" customHeight="1">
      <c r="A26" s="160"/>
      <c r="B26" s="182"/>
      <c r="C26" s="189"/>
      <c r="D26" s="190"/>
      <c r="E26" s="185"/>
      <c r="F26" s="188"/>
      <c r="G26" s="187"/>
      <c r="H26" s="200" t="str">
        <f t="shared" si="0"/>
        <v/>
      </c>
      <c r="I26" s="190"/>
      <c r="J26" s="38" t="s">
        <v>1</v>
      </c>
      <c r="N26" s="87"/>
      <c r="O26" s="88"/>
      <c r="P26" s="88"/>
      <c r="Q26" s="89"/>
      <c r="R26" s="90"/>
    </row>
    <row r="27" spans="1:18" customFormat="1" ht="22.5" customHeight="1">
      <c r="A27" s="160"/>
      <c r="B27" s="182"/>
      <c r="C27" s="189"/>
      <c r="D27" s="190"/>
      <c r="E27" s="185"/>
      <c r="F27" s="188"/>
      <c r="G27" s="187"/>
      <c r="H27" s="200" t="str">
        <f t="shared" si="0"/>
        <v/>
      </c>
      <c r="I27" s="190"/>
      <c r="J27" s="38" t="s">
        <v>1</v>
      </c>
      <c r="N27" s="87"/>
      <c r="O27" s="88"/>
      <c r="P27" s="88"/>
      <c r="Q27" s="89"/>
      <c r="R27" s="90"/>
    </row>
    <row r="28" spans="1:18" customFormat="1" ht="22.5" customHeight="1">
      <c r="A28" s="160"/>
      <c r="B28" s="182"/>
      <c r="C28" s="189"/>
      <c r="D28" s="190"/>
      <c r="E28" s="185"/>
      <c r="F28" s="188"/>
      <c r="G28" s="187"/>
      <c r="H28" s="200" t="str">
        <f t="shared" si="0"/>
        <v/>
      </c>
      <c r="I28" s="190"/>
      <c r="J28" s="38" t="s">
        <v>1</v>
      </c>
      <c r="N28" s="87"/>
      <c r="O28" s="88"/>
      <c r="P28" s="88"/>
      <c r="Q28" s="89"/>
      <c r="R28" s="90"/>
    </row>
    <row r="29" spans="1:18" customFormat="1" ht="22.5" customHeight="1">
      <c r="A29" s="160"/>
      <c r="B29" s="182"/>
      <c r="C29" s="189"/>
      <c r="D29" s="190"/>
      <c r="E29" s="185"/>
      <c r="F29" s="188"/>
      <c r="G29" s="187"/>
      <c r="H29" s="200" t="str">
        <f t="shared" si="0"/>
        <v/>
      </c>
      <c r="I29" s="190"/>
      <c r="J29" s="38" t="s">
        <v>1</v>
      </c>
      <c r="N29" s="87"/>
      <c r="O29" s="88"/>
      <c r="P29" s="88"/>
      <c r="Q29" s="89"/>
      <c r="R29" s="90"/>
    </row>
    <row r="30" spans="1:18" customFormat="1" ht="22.5" customHeight="1">
      <c r="A30" s="160"/>
      <c r="B30" s="182"/>
      <c r="C30" s="189"/>
      <c r="D30" s="190"/>
      <c r="E30" s="185"/>
      <c r="F30" s="188"/>
      <c r="G30" s="187"/>
      <c r="H30" s="200" t="str">
        <f t="shared" si="0"/>
        <v/>
      </c>
      <c r="I30" s="190"/>
      <c r="J30" s="38" t="s">
        <v>1</v>
      </c>
      <c r="N30" s="87"/>
      <c r="O30" s="88"/>
      <c r="P30" s="88"/>
      <c r="Q30" s="89"/>
      <c r="R30" s="90"/>
    </row>
    <row r="31" spans="1:18" customFormat="1" ht="22.5" customHeight="1">
      <c r="A31" s="160"/>
      <c r="B31" s="182"/>
      <c r="C31" s="189"/>
      <c r="D31" s="190"/>
      <c r="E31" s="185"/>
      <c r="F31" s="188"/>
      <c r="G31" s="187"/>
      <c r="H31" s="200" t="str">
        <f t="shared" si="0"/>
        <v/>
      </c>
      <c r="I31" s="190"/>
      <c r="J31" s="38" t="s">
        <v>1</v>
      </c>
      <c r="N31" s="87"/>
      <c r="O31" s="88"/>
      <c r="P31" s="88"/>
      <c r="Q31" s="89"/>
      <c r="R31" s="90"/>
    </row>
    <row r="32" spans="1:18" customFormat="1" ht="22.5" customHeight="1">
      <c r="A32" s="160"/>
      <c r="B32" s="182"/>
      <c r="C32" s="189"/>
      <c r="D32" s="190"/>
      <c r="E32" s="185"/>
      <c r="F32" s="188"/>
      <c r="G32" s="187"/>
      <c r="H32" s="200" t="str">
        <f t="shared" si="0"/>
        <v/>
      </c>
      <c r="I32" s="190"/>
      <c r="J32" s="38" t="s">
        <v>1</v>
      </c>
      <c r="N32" s="87"/>
      <c r="O32" s="88"/>
      <c r="P32" s="88"/>
      <c r="Q32" s="89"/>
      <c r="R32" s="90"/>
    </row>
    <row r="33" spans="1:18" customFormat="1" ht="22.5" customHeight="1">
      <c r="A33" s="160"/>
      <c r="B33" s="182"/>
      <c r="C33" s="189"/>
      <c r="D33" s="190"/>
      <c r="E33" s="185"/>
      <c r="F33" s="188"/>
      <c r="G33" s="187"/>
      <c r="H33" s="200" t="str">
        <f t="shared" si="0"/>
        <v/>
      </c>
      <c r="I33" s="190"/>
      <c r="J33" s="38" t="s">
        <v>1</v>
      </c>
      <c r="N33" s="87"/>
      <c r="O33" s="88"/>
      <c r="P33" s="88"/>
      <c r="Q33" s="89"/>
      <c r="R33" s="90"/>
    </row>
    <row r="34" spans="1:18" customFormat="1" ht="22.5" customHeight="1">
      <c r="A34" s="160"/>
      <c r="B34" s="182"/>
      <c r="C34" s="189" t="s">
        <v>101</v>
      </c>
      <c r="D34" s="190"/>
      <c r="E34" s="185"/>
      <c r="F34" s="188"/>
      <c r="G34" s="187"/>
      <c r="H34" s="187">
        <f>SUM(H7:H33)</f>
        <v>6000</v>
      </c>
      <c r="I34" s="190"/>
      <c r="J34" s="38" t="s">
        <v>1</v>
      </c>
      <c r="P34" s="91"/>
      <c r="Q34" s="89"/>
      <c r="R34" s="90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Example</vt:lpstr>
      <vt:lpstr>Cover</vt:lpstr>
      <vt:lpstr>Breakdown</vt:lpstr>
      <vt:lpstr>Details1</vt:lpstr>
      <vt:lpstr>Details2</vt:lpstr>
      <vt:lpstr>Details3</vt:lpstr>
      <vt:lpstr>Details4</vt:lpstr>
      <vt:lpstr>Details5</vt:lpstr>
      <vt:lpstr>Details6</vt:lpstr>
      <vt:lpstr>Details7</vt:lpstr>
      <vt:lpstr>Details8</vt:lpstr>
      <vt:lpstr>Details9</vt:lpstr>
      <vt:lpstr>Details10</vt:lpstr>
      <vt:lpstr>Cover!Print_Area</vt:lpstr>
      <vt:lpstr>Details10!Print_Area</vt:lpstr>
      <vt:lpstr>Details6!Print_Area</vt:lpstr>
      <vt:lpstr>Details7!Print_Area</vt:lpstr>
      <vt:lpstr>Details8!Print_Area</vt:lpstr>
      <vt:lpstr>Details9!Print_Area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2023-04-26T09:16:11Z</dcterms:modified>
</cp:coreProperties>
</file>